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836\03IR\Reports §28\2021\"/>
    </mc:Choice>
  </mc:AlternateContent>
  <bookViews>
    <workbookView xWindow="0" yWindow="0" windowWidth="16380" windowHeight="8190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3" i="14" s="1"/>
  <c r="F11" i="14"/>
  <c r="E12" i="11" s="1"/>
  <c r="I12" i="11" s="1"/>
  <c r="F10" i="14"/>
  <c r="F5" i="14" s="1"/>
  <c r="I9" i="14"/>
  <c r="F9" i="14"/>
  <c r="F8" i="14"/>
  <c r="F7" i="14"/>
  <c r="B107" i="13"/>
  <c r="E83" i="13"/>
  <c r="D83" i="13"/>
  <c r="E58" i="13"/>
  <c r="D58" i="13"/>
  <c r="E33" i="13"/>
  <c r="D33" i="13"/>
  <c r="D8" i="13"/>
  <c r="B5" i="13"/>
  <c r="C89" i="12"/>
  <c r="D87" i="12"/>
  <c r="D85" i="12"/>
  <c r="D83" i="12"/>
  <c r="D81" i="12"/>
  <c r="D79" i="12"/>
  <c r="D75" i="12"/>
  <c r="D73" i="12"/>
  <c r="D71" i="12"/>
  <c r="D69" i="12"/>
  <c r="D65" i="12"/>
  <c r="D63" i="12"/>
  <c r="D61" i="12"/>
  <c r="D59" i="12"/>
  <c r="D57" i="12"/>
  <c r="D55" i="12"/>
  <c r="D53" i="12"/>
  <c r="D51" i="12"/>
  <c r="D47" i="12"/>
  <c r="D45" i="12"/>
  <c r="D43" i="12"/>
  <c r="D41" i="12"/>
  <c r="D39" i="12"/>
  <c r="D37" i="12"/>
  <c r="D35" i="12"/>
  <c r="D33" i="12"/>
  <c r="D29" i="12"/>
  <c r="D27" i="12"/>
  <c r="D25" i="12"/>
  <c r="D23" i="12"/>
  <c r="D21" i="12"/>
  <c r="D19" i="12"/>
  <c r="D17" i="12"/>
  <c r="D15" i="12"/>
  <c r="D14" i="12"/>
  <c r="D13" i="12"/>
  <c r="D77" i="12" s="1"/>
  <c r="H12" i="12"/>
  <c r="E12" i="12"/>
  <c r="I12" i="12" s="1"/>
  <c r="D12" i="12"/>
  <c r="C5" i="12"/>
  <c r="C89" i="11"/>
  <c r="D86" i="11"/>
  <c r="D84" i="11"/>
  <c r="D82" i="11"/>
  <c r="D79" i="11"/>
  <c r="D76" i="11"/>
  <c r="D74" i="11"/>
  <c r="D70" i="11"/>
  <c r="D68" i="11"/>
  <c r="D66" i="11"/>
  <c r="D62" i="11"/>
  <c r="D61" i="11"/>
  <c r="D58" i="11"/>
  <c r="D54" i="11"/>
  <c r="D52" i="11"/>
  <c r="D50" i="11"/>
  <c r="D46" i="11"/>
  <c r="D44" i="11"/>
  <c r="D43" i="11"/>
  <c r="D38" i="11"/>
  <c r="D36" i="11"/>
  <c r="D34" i="11"/>
  <c r="D30" i="11"/>
  <c r="D28" i="11"/>
  <c r="D26" i="11"/>
  <c r="D22" i="11"/>
  <c r="D20" i="11"/>
  <c r="D18" i="11"/>
  <c r="D14" i="11"/>
  <c r="D13" i="11"/>
  <c r="H12" i="11"/>
  <c r="G12" i="11"/>
  <c r="F12" i="11"/>
  <c r="D12" i="11"/>
  <c r="C5" i="11"/>
  <c r="C89" i="10"/>
  <c r="D88" i="10"/>
  <c r="D85" i="10"/>
  <c r="D83" i="10"/>
  <c r="D82" i="10"/>
  <c r="D81" i="10"/>
  <c r="D80" i="10"/>
  <c r="D79" i="10"/>
  <c r="D75" i="10"/>
  <c r="D74" i="10"/>
  <c r="D73" i="10"/>
  <c r="D72" i="10"/>
  <c r="D71" i="10"/>
  <c r="D70" i="10"/>
  <c r="D66" i="10"/>
  <c r="D65" i="10"/>
  <c r="D64" i="10"/>
  <c r="D63" i="10"/>
  <c r="D62" i="10"/>
  <c r="D61" i="10"/>
  <c r="D57" i="10"/>
  <c r="D56" i="10"/>
  <c r="D55" i="10"/>
  <c r="D54" i="10"/>
  <c r="D53" i="10"/>
  <c r="D51" i="10"/>
  <c r="D48" i="10"/>
  <c r="D47" i="10"/>
  <c r="D46" i="10"/>
  <c r="D45" i="10"/>
  <c r="D43" i="10"/>
  <c r="D42" i="10"/>
  <c r="D39" i="10"/>
  <c r="D38" i="10"/>
  <c r="D37" i="10"/>
  <c r="D35" i="10"/>
  <c r="D34" i="10"/>
  <c r="D33" i="10"/>
  <c r="D30" i="10"/>
  <c r="D29" i="10"/>
  <c r="D27" i="10"/>
  <c r="D26" i="10"/>
  <c r="D25" i="10"/>
  <c r="D24" i="10"/>
  <c r="D21" i="10"/>
  <c r="D19" i="10"/>
  <c r="D18" i="10"/>
  <c r="D17" i="10"/>
  <c r="D16" i="10"/>
  <c r="D15" i="10"/>
  <c r="D14" i="10"/>
  <c r="D86" i="10" s="1"/>
  <c r="D13" i="10"/>
  <c r="D87" i="10" s="1"/>
  <c r="G12" i="10"/>
  <c r="F12" i="10"/>
  <c r="E12" i="10"/>
  <c r="H12" i="10" s="1"/>
  <c r="D12" i="10"/>
  <c r="C5" i="10"/>
  <c r="C89" i="9"/>
  <c r="D85" i="9"/>
  <c r="D84" i="9"/>
  <c r="D83" i="9"/>
  <c r="D82" i="9"/>
  <c r="D81" i="9"/>
  <c r="D80" i="9"/>
  <c r="D76" i="9"/>
  <c r="D75" i="9"/>
  <c r="D74" i="9"/>
  <c r="D73" i="9"/>
  <c r="D72" i="9"/>
  <c r="D70" i="9"/>
  <c r="D67" i="9"/>
  <c r="D66" i="9"/>
  <c r="D65" i="9"/>
  <c r="D64" i="9"/>
  <c r="D62" i="9"/>
  <c r="D61" i="9"/>
  <c r="D58" i="9"/>
  <c r="D57" i="9"/>
  <c r="D56" i="9"/>
  <c r="D54" i="9"/>
  <c r="D53" i="9"/>
  <c r="D52" i="9"/>
  <c r="D51" i="9"/>
  <c r="D49" i="9"/>
  <c r="D48" i="9"/>
  <c r="D46" i="9"/>
  <c r="D45" i="9"/>
  <c r="D44" i="9"/>
  <c r="D43" i="9"/>
  <c r="D40" i="9"/>
  <c r="D38" i="9"/>
  <c r="D37" i="9"/>
  <c r="D36" i="9"/>
  <c r="D35" i="9"/>
  <c r="D34" i="9"/>
  <c r="D33" i="9"/>
  <c r="D30" i="9"/>
  <c r="D29" i="9"/>
  <c r="D28" i="9"/>
  <c r="D27" i="9"/>
  <c r="D26" i="9"/>
  <c r="D25" i="9"/>
  <c r="D21" i="9"/>
  <c r="D20" i="9"/>
  <c r="D19" i="9"/>
  <c r="D18" i="9"/>
  <c r="D17" i="9"/>
  <c r="D16" i="9"/>
  <c r="D14" i="9"/>
  <c r="D88" i="9" s="1"/>
  <c r="D13" i="9"/>
  <c r="I12" i="9"/>
  <c r="H12" i="9"/>
  <c r="F12" i="9"/>
  <c r="E12" i="9"/>
  <c r="G12" i="9" s="1"/>
  <c r="C5" i="9"/>
  <c r="C435" i="8"/>
  <c r="D423" i="8"/>
  <c r="D419" i="8"/>
  <c r="D409" i="8"/>
  <c r="D405" i="8"/>
  <c r="D391" i="8"/>
  <c r="D381" i="8"/>
  <c r="D365" i="8"/>
  <c r="D346" i="8"/>
  <c r="D331" i="8"/>
  <c r="D321" i="8"/>
  <c r="D307" i="8"/>
  <c r="D303" i="8"/>
  <c r="D291" i="8"/>
  <c r="D289" i="8"/>
  <c r="D277" i="8"/>
  <c r="D273" i="8"/>
  <c r="D263" i="8"/>
  <c r="D245" i="8"/>
  <c r="D230" i="8"/>
  <c r="D203" i="8"/>
  <c r="D201" i="8"/>
  <c r="D181" i="8"/>
  <c r="D176" i="8"/>
  <c r="D167" i="8"/>
  <c r="D165" i="8"/>
  <c r="D155" i="8"/>
  <c r="D153" i="8"/>
  <c r="D139" i="8"/>
  <c r="D128" i="8"/>
  <c r="D119" i="8"/>
  <c r="D117" i="8"/>
  <c r="D84" i="8"/>
  <c r="D40" i="8"/>
  <c r="D13" i="8"/>
  <c r="D377" i="8" s="1"/>
  <c r="D12" i="8"/>
  <c r="D350" i="8" s="1"/>
  <c r="G11" i="8"/>
  <c r="F11" i="8"/>
  <c r="E11" i="8"/>
  <c r="D11" i="8"/>
  <c r="C6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D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D371" i="7"/>
  <c r="E370" i="7"/>
  <c r="E369" i="7"/>
  <c r="E368" i="7"/>
  <c r="E367" i="7"/>
  <c r="E366" i="7"/>
  <c r="E365" i="7"/>
  <c r="E364" i="7"/>
  <c r="E363" i="7"/>
  <c r="E362" i="7"/>
  <c r="D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D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D307" i="7"/>
  <c r="E306" i="7"/>
  <c r="E305" i="7"/>
  <c r="E304" i="7"/>
  <c r="E303" i="7"/>
  <c r="E302" i="7"/>
  <c r="E301" i="7"/>
  <c r="E300" i="7"/>
  <c r="E299" i="7"/>
  <c r="E298" i="7"/>
  <c r="D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D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D243" i="7"/>
  <c r="E242" i="7"/>
  <c r="E241" i="7"/>
  <c r="E240" i="7"/>
  <c r="E239" i="7"/>
  <c r="E238" i="7"/>
  <c r="E237" i="7"/>
  <c r="E236" i="7"/>
  <c r="E235" i="7"/>
  <c r="E234" i="7"/>
  <c r="D234" i="7"/>
  <c r="E233" i="7"/>
  <c r="E232" i="7"/>
  <c r="E231" i="7"/>
  <c r="E230" i="7"/>
  <c r="E229" i="7"/>
  <c r="E228" i="7"/>
  <c r="E227" i="7"/>
  <c r="E226" i="7"/>
  <c r="E225" i="7"/>
  <c r="D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D202" i="7"/>
  <c r="E201" i="7"/>
  <c r="E200" i="7"/>
  <c r="E199" i="7"/>
  <c r="E198" i="7"/>
  <c r="E197" i="7"/>
  <c r="E196" i="7"/>
  <c r="E195" i="7"/>
  <c r="E194" i="7"/>
  <c r="D194" i="7"/>
  <c r="E193" i="7"/>
  <c r="D193" i="7"/>
  <c r="E192" i="7"/>
  <c r="E191" i="7"/>
  <c r="E190" i="7"/>
  <c r="D190" i="7"/>
  <c r="E189" i="7"/>
  <c r="E188" i="7"/>
  <c r="E187" i="7"/>
  <c r="E186" i="7"/>
  <c r="D186" i="7"/>
  <c r="E185" i="7"/>
  <c r="D185" i="7"/>
  <c r="E184" i="7"/>
  <c r="E183" i="7"/>
  <c r="E182" i="7"/>
  <c r="D182" i="7"/>
  <c r="E181" i="7"/>
  <c r="D181" i="7"/>
  <c r="E180" i="7"/>
  <c r="E179" i="7"/>
  <c r="E178" i="7"/>
  <c r="D178" i="7"/>
  <c r="E177" i="7"/>
  <c r="D177" i="7"/>
  <c r="E176" i="7"/>
  <c r="E175" i="7"/>
  <c r="E174" i="7"/>
  <c r="D174" i="7"/>
  <c r="E173" i="7"/>
  <c r="E172" i="7"/>
  <c r="E171" i="7"/>
  <c r="E170" i="7"/>
  <c r="D170" i="7"/>
  <c r="E169" i="7"/>
  <c r="D169" i="7"/>
  <c r="E168" i="7"/>
  <c r="E167" i="7"/>
  <c r="E166" i="7"/>
  <c r="D166" i="7"/>
  <c r="E165" i="7"/>
  <c r="D165" i="7"/>
  <c r="E164" i="7"/>
  <c r="E163" i="7"/>
  <c r="E162" i="7"/>
  <c r="D162" i="7"/>
  <c r="E161" i="7"/>
  <c r="D161" i="7"/>
  <c r="E160" i="7"/>
  <c r="E159" i="7"/>
  <c r="E158" i="7"/>
  <c r="D158" i="7"/>
  <c r="E157" i="7"/>
  <c r="E156" i="7"/>
  <c r="E155" i="7"/>
  <c r="E154" i="7"/>
  <c r="D154" i="7"/>
  <c r="E153" i="7"/>
  <c r="D153" i="7"/>
  <c r="E152" i="7"/>
  <c r="E151" i="7"/>
  <c r="E150" i="7"/>
  <c r="D150" i="7"/>
  <c r="E149" i="7"/>
  <c r="D149" i="7"/>
  <c r="E148" i="7"/>
  <c r="E147" i="7"/>
  <c r="E146" i="7"/>
  <c r="D146" i="7"/>
  <c r="E145" i="7"/>
  <c r="D145" i="7"/>
  <c r="E144" i="7"/>
  <c r="E143" i="7"/>
  <c r="E142" i="7"/>
  <c r="D142" i="7"/>
  <c r="E141" i="7"/>
  <c r="E140" i="7"/>
  <c r="E139" i="7"/>
  <c r="E138" i="7"/>
  <c r="D138" i="7"/>
  <c r="E137" i="7"/>
  <c r="D137" i="7"/>
  <c r="E136" i="7"/>
  <c r="E135" i="7"/>
  <c r="E134" i="7"/>
  <c r="D134" i="7"/>
  <c r="E133" i="7"/>
  <c r="D133" i="7"/>
  <c r="E132" i="7"/>
  <c r="E131" i="7"/>
  <c r="E130" i="7"/>
  <c r="D130" i="7"/>
  <c r="E129" i="7"/>
  <c r="D129" i="7"/>
  <c r="E128" i="7"/>
  <c r="E127" i="7"/>
  <c r="E126" i="7"/>
  <c r="D126" i="7"/>
  <c r="E125" i="7"/>
  <c r="E124" i="7"/>
  <c r="E123" i="7"/>
  <c r="E122" i="7"/>
  <c r="D122" i="7"/>
  <c r="E121" i="7"/>
  <c r="D121" i="7"/>
  <c r="E120" i="7"/>
  <c r="E119" i="7"/>
  <c r="E118" i="7"/>
  <c r="D118" i="7"/>
  <c r="E117" i="7"/>
  <c r="D117" i="7"/>
  <c r="E116" i="7"/>
  <c r="E115" i="7"/>
  <c r="E114" i="7"/>
  <c r="D114" i="7"/>
  <c r="E113" i="7"/>
  <c r="D113" i="7"/>
  <c r="E112" i="7"/>
  <c r="E111" i="7"/>
  <c r="E110" i="7"/>
  <c r="D110" i="7"/>
  <c r="E109" i="7"/>
  <c r="E108" i="7"/>
  <c r="E107" i="7"/>
  <c r="E106" i="7"/>
  <c r="D106" i="7"/>
  <c r="E105" i="7"/>
  <c r="D105" i="7"/>
  <c r="E104" i="7"/>
  <c r="E103" i="7"/>
  <c r="E102" i="7"/>
  <c r="D102" i="7"/>
  <c r="E101" i="7"/>
  <c r="D101" i="7"/>
  <c r="E100" i="7"/>
  <c r="E99" i="7"/>
  <c r="E98" i="7"/>
  <c r="D98" i="7"/>
  <c r="E97" i="7"/>
  <c r="D97" i="7"/>
  <c r="E96" i="7"/>
  <c r="E95" i="7"/>
  <c r="E94" i="7"/>
  <c r="D94" i="7"/>
  <c r="E93" i="7"/>
  <c r="E92" i="7"/>
  <c r="E91" i="7"/>
  <c r="E90" i="7"/>
  <c r="D90" i="7"/>
  <c r="E89" i="7"/>
  <c r="D89" i="7"/>
  <c r="E88" i="7"/>
  <c r="E87" i="7"/>
  <c r="E86" i="7"/>
  <c r="D86" i="7"/>
  <c r="E85" i="7"/>
  <c r="D85" i="7"/>
  <c r="E84" i="7"/>
  <c r="E83" i="7"/>
  <c r="E82" i="7"/>
  <c r="D82" i="7"/>
  <c r="E81" i="7"/>
  <c r="D81" i="7"/>
  <c r="E80" i="7"/>
  <c r="E79" i="7"/>
  <c r="E78" i="7"/>
  <c r="D78" i="7"/>
  <c r="E77" i="7"/>
  <c r="E76" i="7"/>
  <c r="E75" i="7"/>
  <c r="E74" i="7"/>
  <c r="D74" i="7"/>
  <c r="E73" i="7"/>
  <c r="D73" i="7"/>
  <c r="E72" i="7"/>
  <c r="E71" i="7"/>
  <c r="E70" i="7"/>
  <c r="D70" i="7"/>
  <c r="E69" i="7"/>
  <c r="D69" i="7"/>
  <c r="E68" i="7"/>
  <c r="E67" i="7"/>
  <c r="E66" i="7"/>
  <c r="D66" i="7"/>
  <c r="E65" i="7"/>
  <c r="D65" i="7"/>
  <c r="E64" i="7"/>
  <c r="E63" i="7"/>
  <c r="E62" i="7"/>
  <c r="D62" i="7"/>
  <c r="E61" i="7"/>
  <c r="E60" i="7"/>
  <c r="E59" i="7"/>
  <c r="E58" i="7"/>
  <c r="D58" i="7"/>
  <c r="E57" i="7"/>
  <c r="D57" i="7"/>
  <c r="E56" i="7"/>
  <c r="E55" i="7"/>
  <c r="E54" i="7"/>
  <c r="D54" i="7"/>
  <c r="E53" i="7"/>
  <c r="D53" i="7"/>
  <c r="E52" i="7"/>
  <c r="E51" i="7"/>
  <c r="E50" i="7"/>
  <c r="D50" i="7"/>
  <c r="E49" i="7"/>
  <c r="D49" i="7"/>
  <c r="E48" i="7"/>
  <c r="E47" i="7"/>
  <c r="E46" i="7"/>
  <c r="D46" i="7"/>
  <c r="E45" i="7"/>
  <c r="E44" i="7"/>
  <c r="E43" i="7"/>
  <c r="E42" i="7"/>
  <c r="D42" i="7"/>
  <c r="E41" i="7"/>
  <c r="D41" i="7"/>
  <c r="E40" i="7"/>
  <c r="E39" i="7"/>
  <c r="E38" i="7"/>
  <c r="D38" i="7"/>
  <c r="E37" i="7"/>
  <c r="D37" i="7"/>
  <c r="E36" i="7"/>
  <c r="E35" i="7"/>
  <c r="E34" i="7"/>
  <c r="D34" i="7"/>
  <c r="E33" i="7"/>
  <c r="D33" i="7"/>
  <c r="E32" i="7"/>
  <c r="E31" i="7"/>
  <c r="E30" i="7"/>
  <c r="D30" i="7"/>
  <c r="E29" i="7"/>
  <c r="E28" i="7"/>
  <c r="E27" i="7"/>
  <c r="E26" i="7"/>
  <c r="D26" i="7"/>
  <c r="E25" i="7"/>
  <c r="D25" i="7"/>
  <c r="E24" i="7"/>
  <c r="E23" i="7"/>
  <c r="E22" i="7"/>
  <c r="D22" i="7"/>
  <c r="E21" i="7"/>
  <c r="D21" i="7"/>
  <c r="E20" i="7"/>
  <c r="E19" i="7"/>
  <c r="E18" i="7"/>
  <c r="D18" i="7"/>
  <c r="E17" i="7"/>
  <c r="D17" i="7"/>
  <c r="E16" i="7"/>
  <c r="E15" i="7"/>
  <c r="E14" i="7"/>
  <c r="D14" i="7"/>
  <c r="E13" i="7"/>
  <c r="D13" i="7"/>
  <c r="D339" i="7" s="1"/>
  <c r="E12" i="7"/>
  <c r="D12" i="7"/>
  <c r="D406" i="7" s="1"/>
  <c r="E11" i="7"/>
  <c r="H11" i="7" s="1"/>
  <c r="D11" i="7"/>
  <c r="C6" i="7"/>
  <c r="C90" i="6"/>
  <c r="C89" i="6"/>
  <c r="C88" i="6"/>
  <c r="T87" i="6"/>
  <c r="O87" i="6"/>
  <c r="E87" i="6"/>
  <c r="T86" i="6"/>
  <c r="O86" i="6"/>
  <c r="E86" i="6"/>
  <c r="T85" i="6"/>
  <c r="O85" i="6"/>
  <c r="E85" i="6"/>
  <c r="D85" i="6"/>
  <c r="T84" i="6"/>
  <c r="O84" i="6"/>
  <c r="E84" i="6"/>
  <c r="T83" i="6"/>
  <c r="O83" i="6"/>
  <c r="E83" i="6"/>
  <c r="T82" i="6"/>
  <c r="O82" i="6"/>
  <c r="E82" i="6"/>
  <c r="T81" i="6"/>
  <c r="O81" i="6"/>
  <c r="E81" i="6"/>
  <c r="D81" i="6"/>
  <c r="T80" i="6"/>
  <c r="O80" i="6"/>
  <c r="E80" i="6"/>
  <c r="T79" i="6"/>
  <c r="O79" i="6"/>
  <c r="E79" i="6"/>
  <c r="T78" i="6"/>
  <c r="O78" i="6"/>
  <c r="E78" i="6"/>
  <c r="T77" i="6"/>
  <c r="O77" i="6"/>
  <c r="E77" i="6"/>
  <c r="D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D69" i="6"/>
  <c r="T68" i="6"/>
  <c r="O68" i="6"/>
  <c r="E68" i="6"/>
  <c r="T67" i="6"/>
  <c r="O67" i="6"/>
  <c r="E67" i="6"/>
  <c r="T66" i="6"/>
  <c r="O66" i="6"/>
  <c r="E66" i="6"/>
  <c r="T65" i="6"/>
  <c r="O65" i="6"/>
  <c r="E65" i="6"/>
  <c r="D65" i="6"/>
  <c r="T64" i="6"/>
  <c r="O64" i="6"/>
  <c r="E64" i="6"/>
  <c r="T63" i="6"/>
  <c r="O63" i="6"/>
  <c r="E63" i="6"/>
  <c r="T62" i="6"/>
  <c r="O62" i="6"/>
  <c r="E62" i="6"/>
  <c r="T61" i="6"/>
  <c r="O61" i="6"/>
  <c r="E61" i="6"/>
  <c r="D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X11" i="6"/>
  <c r="T11" i="6"/>
  <c r="W11" i="6" s="1"/>
  <c r="S11" i="6"/>
  <c r="R11" i="6"/>
  <c r="P11" i="6"/>
  <c r="O11" i="6"/>
  <c r="Q11" i="6" s="1"/>
  <c r="N11" i="6"/>
  <c r="L11" i="6"/>
  <c r="K11" i="6"/>
  <c r="J11" i="6"/>
  <c r="I11" i="6"/>
  <c r="M11" i="6" s="1"/>
  <c r="H11" i="6"/>
  <c r="G11" i="6"/>
  <c r="F11" i="6"/>
  <c r="E11" i="6"/>
  <c r="D11" i="6"/>
  <c r="X10" i="6"/>
  <c r="W10" i="6"/>
  <c r="V10" i="6"/>
  <c r="U10" i="6"/>
  <c r="S10" i="6"/>
  <c r="R10" i="6"/>
  <c r="Q10" i="6"/>
  <c r="P10" i="6"/>
  <c r="U9" i="6"/>
  <c r="T9" i="6"/>
  <c r="O9" i="6"/>
  <c r="C6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T11" i="5"/>
  <c r="X11" i="5" s="1"/>
  <c r="P11" i="5"/>
  <c r="O11" i="5"/>
  <c r="S11" i="5" s="1"/>
  <c r="J11" i="5"/>
  <c r="H11" i="5"/>
  <c r="G11" i="5"/>
  <c r="F11" i="5"/>
  <c r="E11" i="5"/>
  <c r="I11" i="5" s="1"/>
  <c r="D11" i="5"/>
  <c r="S10" i="5"/>
  <c r="X10" i="5" s="1"/>
  <c r="R10" i="5"/>
  <c r="W10" i="5" s="1"/>
  <c r="Q10" i="5"/>
  <c r="V10" i="5" s="1"/>
  <c r="P10" i="5"/>
  <c r="U10" i="5" s="1"/>
  <c r="U9" i="5"/>
  <c r="T9" i="5"/>
  <c r="O9" i="5"/>
  <c r="C6" i="5"/>
  <c r="C92" i="4"/>
  <c r="L91" i="4"/>
  <c r="F91" i="4"/>
  <c r="E91" i="4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F67" i="4"/>
  <c r="E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F55" i="4"/>
  <c r="E55" i="4"/>
  <c r="L54" i="4"/>
  <c r="F54" i="4"/>
  <c r="E54" i="4"/>
  <c r="L53" i="4"/>
  <c r="F53" i="4"/>
  <c r="E53" i="4"/>
  <c r="L52" i="4"/>
  <c r="F52" i="4"/>
  <c r="E52" i="4"/>
  <c r="L51" i="4"/>
  <c r="F51" i="4"/>
  <c r="E51" i="4"/>
  <c r="L50" i="4"/>
  <c r="F50" i="4"/>
  <c r="E50" i="4"/>
  <c r="L49" i="4"/>
  <c r="F49" i="4"/>
  <c r="E49" i="4"/>
  <c r="L48" i="4"/>
  <c r="F48" i="4"/>
  <c r="E48" i="4"/>
  <c r="L47" i="4"/>
  <c r="F47" i="4"/>
  <c r="E47" i="4"/>
  <c r="L46" i="4"/>
  <c r="F46" i="4"/>
  <c r="E46" i="4"/>
  <c r="L45" i="4"/>
  <c r="F45" i="4"/>
  <c r="E45" i="4"/>
  <c r="L44" i="4"/>
  <c r="F44" i="4"/>
  <c r="E44" i="4"/>
  <c r="L43" i="4"/>
  <c r="F43" i="4"/>
  <c r="E43" i="4"/>
  <c r="L42" i="4"/>
  <c r="F42" i="4"/>
  <c r="E42" i="4"/>
  <c r="L41" i="4"/>
  <c r="F41" i="4"/>
  <c r="E41" i="4"/>
  <c r="L40" i="4"/>
  <c r="F40" i="4"/>
  <c r="E40" i="4"/>
  <c r="L39" i="4"/>
  <c r="F39" i="4"/>
  <c r="E39" i="4"/>
  <c r="L38" i="4"/>
  <c r="F38" i="4"/>
  <c r="E38" i="4"/>
  <c r="L37" i="4"/>
  <c r="F37" i="4"/>
  <c r="E37" i="4"/>
  <c r="L36" i="4"/>
  <c r="F36" i="4"/>
  <c r="E36" i="4"/>
  <c r="L35" i="4"/>
  <c r="F35" i="4"/>
  <c r="E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L20" i="4"/>
  <c r="F20" i="4"/>
  <c r="E20" i="4"/>
  <c r="L19" i="4"/>
  <c r="F19" i="4"/>
  <c r="E19" i="4"/>
  <c r="L18" i="4"/>
  <c r="F18" i="4"/>
  <c r="E18" i="4"/>
  <c r="L17" i="4"/>
  <c r="F17" i="4"/>
  <c r="E17" i="4"/>
  <c r="D17" i="4"/>
  <c r="D91" i="4" s="1"/>
  <c r="L16" i="4"/>
  <c r="F16" i="4"/>
  <c r="E16" i="4"/>
  <c r="D16" i="4"/>
  <c r="D90" i="4" s="1"/>
  <c r="T15" i="4"/>
  <c r="R15" i="4"/>
  <c r="L15" i="4"/>
  <c r="Q15" i="4" s="1"/>
  <c r="J15" i="4"/>
  <c r="H15" i="4"/>
  <c r="F15" i="4"/>
  <c r="E15" i="4"/>
  <c r="I15" i="4" s="1"/>
  <c r="D15" i="4"/>
  <c r="R14" i="4"/>
  <c r="Q14" i="4"/>
  <c r="M13" i="4"/>
  <c r="G13" i="4"/>
  <c r="F13" i="4"/>
  <c r="L13" i="4" s="1"/>
  <c r="C7" i="4"/>
  <c r="B53" i="3"/>
  <c r="B52" i="3"/>
  <c r="E48" i="3"/>
  <c r="D48" i="3"/>
  <c r="E44" i="3"/>
  <c r="D44" i="3"/>
  <c r="E43" i="3"/>
  <c r="D43" i="3"/>
  <c r="B41" i="3"/>
  <c r="E36" i="3"/>
  <c r="D36" i="3"/>
  <c r="D32" i="3"/>
  <c r="E32" i="3" s="1"/>
  <c r="E31" i="3"/>
  <c r="D31" i="3"/>
  <c r="B29" i="3"/>
  <c r="E24" i="3"/>
  <c r="D24" i="3"/>
  <c r="E20" i="3"/>
  <c r="D20" i="3"/>
  <c r="E19" i="3"/>
  <c r="D19" i="3"/>
  <c r="B17" i="3"/>
  <c r="E13" i="3"/>
  <c r="D13" i="3"/>
  <c r="D8" i="3"/>
  <c r="E8" i="3" s="1"/>
  <c r="E7" i="3"/>
  <c r="D7" i="3"/>
  <c r="B5" i="3"/>
  <c r="B60" i="2"/>
  <c r="D49" i="2"/>
  <c r="F49" i="2" s="1"/>
  <c r="G48" i="2"/>
  <c r="F48" i="2"/>
  <c r="F47" i="2"/>
  <c r="D47" i="2"/>
  <c r="D36" i="2"/>
  <c r="F36" i="2" s="1"/>
  <c r="G35" i="2"/>
  <c r="F35" i="2"/>
  <c r="F34" i="2"/>
  <c r="D34" i="2"/>
  <c r="D23" i="2"/>
  <c r="F23" i="2" s="1"/>
  <c r="G22" i="2"/>
  <c r="F22" i="2"/>
  <c r="F21" i="2"/>
  <c r="D21" i="2"/>
  <c r="D10" i="2"/>
  <c r="F10" i="2" s="1"/>
  <c r="G9" i="2"/>
  <c r="F9" i="2"/>
  <c r="F8" i="2"/>
  <c r="D8" i="2"/>
  <c r="B5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3" i="1"/>
  <c r="C61" i="1"/>
  <c r="C60" i="1"/>
  <c r="C64" i="1" s="1"/>
  <c r="I59" i="1"/>
  <c r="G59" i="1"/>
  <c r="F59" i="1"/>
  <c r="E59" i="1"/>
  <c r="D59" i="1"/>
  <c r="H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51" i="1"/>
  <c r="C49" i="1"/>
  <c r="C47" i="1"/>
  <c r="C54" i="1" s="1"/>
  <c r="I46" i="1"/>
  <c r="G46" i="1"/>
  <c r="E46" i="1"/>
  <c r="D46" i="1"/>
  <c r="F46" i="1" s="1"/>
  <c r="B43" i="1"/>
  <c r="G42" i="1"/>
  <c r="F42" i="1"/>
  <c r="E42" i="1"/>
  <c r="D42" i="1"/>
  <c r="C41" i="1"/>
  <c r="H39" i="1"/>
  <c r="G39" i="1"/>
  <c r="D39" i="1"/>
  <c r="I38" i="1"/>
  <c r="I39" i="1" s="1"/>
  <c r="H38" i="1"/>
  <c r="G38" i="1"/>
  <c r="F38" i="1"/>
  <c r="F39" i="1" s="1"/>
  <c r="E38" i="1"/>
  <c r="E39" i="1" s="1"/>
  <c r="D38" i="1"/>
  <c r="C38" i="1"/>
  <c r="C37" i="1"/>
  <c r="C36" i="1"/>
  <c r="C35" i="1"/>
  <c r="C34" i="1"/>
  <c r="I33" i="1"/>
  <c r="E33" i="1"/>
  <c r="G33" i="1" s="1"/>
  <c r="D33" i="1"/>
  <c r="H33" i="1" s="1"/>
  <c r="B30" i="1"/>
  <c r="G29" i="1"/>
  <c r="F29" i="1"/>
  <c r="E29" i="1"/>
  <c r="D29" i="1"/>
  <c r="I26" i="1"/>
  <c r="H26" i="1"/>
  <c r="G26" i="1"/>
  <c r="E26" i="1"/>
  <c r="D26" i="1"/>
  <c r="I25" i="1"/>
  <c r="H25" i="1"/>
  <c r="G25" i="1"/>
  <c r="F25" i="1"/>
  <c r="F26" i="1" s="1"/>
  <c r="E25" i="1"/>
  <c r="D25" i="1"/>
  <c r="C25" i="1"/>
  <c r="C21" i="1"/>
  <c r="C24" i="1" s="1"/>
  <c r="I20" i="1"/>
  <c r="H20" i="1"/>
  <c r="F20" i="1"/>
  <c r="E20" i="1"/>
  <c r="G20" i="1" s="1"/>
  <c r="D20" i="1"/>
  <c r="B17" i="1"/>
  <c r="B16" i="1"/>
  <c r="K11" i="5" l="1"/>
  <c r="L11" i="5"/>
  <c r="N11" i="5"/>
  <c r="M11" i="5"/>
  <c r="C50" i="1"/>
  <c r="E10" i="2"/>
  <c r="G10" i="2" s="1"/>
  <c r="E23" i="2"/>
  <c r="G23" i="2" s="1"/>
  <c r="E36" i="2"/>
  <c r="G36" i="2" s="1"/>
  <c r="E49" i="2"/>
  <c r="G49" i="2" s="1"/>
  <c r="K15" i="4"/>
  <c r="S15" i="4"/>
  <c r="U11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6" i="6"/>
  <c r="D84" i="6"/>
  <c r="D82" i="6"/>
  <c r="D80" i="6"/>
  <c r="D78" i="6"/>
  <c r="D76" i="6"/>
  <c r="D74" i="6"/>
  <c r="D72" i="6"/>
  <c r="D70" i="6"/>
  <c r="D68" i="6"/>
  <c r="D66" i="6"/>
  <c r="D64" i="6"/>
  <c r="D62" i="6"/>
  <c r="D60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7" i="6"/>
  <c r="D83" i="6"/>
  <c r="F11" i="7"/>
  <c r="D211" i="7"/>
  <c r="D321" i="7"/>
  <c r="V11" i="5"/>
  <c r="G11" i="7"/>
  <c r="M15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W11" i="5"/>
  <c r="D63" i="6"/>
  <c r="D79" i="6"/>
  <c r="I11" i="7"/>
  <c r="D257" i="7"/>
  <c r="D419" i="7"/>
  <c r="D353" i="7"/>
  <c r="D397" i="7"/>
  <c r="H46" i="1"/>
  <c r="N15" i="4"/>
  <c r="C22" i="1"/>
  <c r="C28" i="1"/>
  <c r="F33" i="1"/>
  <c r="C62" i="1"/>
  <c r="G15" i="4"/>
  <c r="O15" i="4"/>
  <c r="Q11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U11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75" i="6"/>
  <c r="P15" i="4"/>
  <c r="R11" i="5"/>
  <c r="V11" i="6"/>
  <c r="D73" i="6"/>
  <c r="D431" i="7"/>
  <c r="D413" i="7"/>
  <c r="D399" i="7"/>
  <c r="D381" i="7"/>
  <c r="D417" i="7"/>
  <c r="D403" i="7"/>
  <c r="D385" i="7"/>
  <c r="D421" i="7"/>
  <c r="D407" i="7"/>
  <c r="D389" i="7"/>
  <c r="D423" i="7"/>
  <c r="D425" i="7"/>
  <c r="D391" i="7"/>
  <c r="D375" i="7"/>
  <c r="D357" i="7"/>
  <c r="D343" i="7"/>
  <c r="D325" i="7"/>
  <c r="D311" i="7"/>
  <c r="D293" i="7"/>
  <c r="D279" i="7"/>
  <c r="D261" i="7"/>
  <c r="D247" i="7"/>
  <c r="D229" i="7"/>
  <c r="D215" i="7"/>
  <c r="D197" i="7"/>
  <c r="D379" i="7"/>
  <c r="D361" i="7"/>
  <c r="D347" i="7"/>
  <c r="D329" i="7"/>
  <c r="D315" i="7"/>
  <c r="D297" i="7"/>
  <c r="D283" i="7"/>
  <c r="D265" i="7"/>
  <c r="D251" i="7"/>
  <c r="D233" i="7"/>
  <c r="D219" i="7"/>
  <c r="D201" i="7"/>
  <c r="D429" i="7"/>
  <c r="D411" i="7"/>
  <c r="D401" i="7"/>
  <c r="D395" i="7"/>
  <c r="D365" i="7"/>
  <c r="D351" i="7"/>
  <c r="D333" i="7"/>
  <c r="D319" i="7"/>
  <c r="D301" i="7"/>
  <c r="D287" i="7"/>
  <c r="D269" i="7"/>
  <c r="D255" i="7"/>
  <c r="D237" i="7"/>
  <c r="D223" i="7"/>
  <c r="D205" i="7"/>
  <c r="D383" i="7"/>
  <c r="D369" i="7"/>
  <c r="D355" i="7"/>
  <c r="D337" i="7"/>
  <c r="D323" i="7"/>
  <c r="D305" i="7"/>
  <c r="D291" i="7"/>
  <c r="D273" i="7"/>
  <c r="D259" i="7"/>
  <c r="D241" i="7"/>
  <c r="D227" i="7"/>
  <c r="D20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15" i="7"/>
  <c r="D405" i="7"/>
  <c r="D373" i="7"/>
  <c r="D359" i="7"/>
  <c r="D341" i="7"/>
  <c r="D327" i="7"/>
  <c r="D309" i="7"/>
  <c r="D295" i="7"/>
  <c r="D277" i="7"/>
  <c r="D263" i="7"/>
  <c r="D245" i="7"/>
  <c r="D231" i="7"/>
  <c r="D213" i="7"/>
  <c r="D199" i="7"/>
  <c r="D433" i="7"/>
  <c r="D427" i="7"/>
  <c r="D415" i="7"/>
  <c r="D393" i="7"/>
  <c r="D387" i="7"/>
  <c r="D377" i="7"/>
  <c r="D363" i="7"/>
  <c r="D345" i="7"/>
  <c r="D331" i="7"/>
  <c r="D313" i="7"/>
  <c r="D299" i="7"/>
  <c r="D281" i="7"/>
  <c r="D267" i="7"/>
  <c r="D249" i="7"/>
  <c r="D235" i="7"/>
  <c r="D217" i="7"/>
  <c r="D203" i="7"/>
  <c r="D409" i="7"/>
  <c r="D367" i="7"/>
  <c r="D349" i="7"/>
  <c r="D335" i="7"/>
  <c r="D317" i="7"/>
  <c r="D303" i="7"/>
  <c r="D285" i="7"/>
  <c r="D271" i="7"/>
  <c r="D253" i="7"/>
  <c r="D239" i="7"/>
  <c r="D221" i="7"/>
  <c r="D207" i="7"/>
  <c r="D29" i="7"/>
  <c r="D45" i="7"/>
  <c r="D61" i="7"/>
  <c r="D77" i="7"/>
  <c r="D93" i="7"/>
  <c r="D109" i="7"/>
  <c r="D125" i="7"/>
  <c r="D141" i="7"/>
  <c r="D157" i="7"/>
  <c r="D173" i="7"/>
  <c r="D189" i="7"/>
  <c r="D289" i="7"/>
  <c r="C23" i="1"/>
  <c r="C48" i="1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71" i="6"/>
  <c r="D275" i="7"/>
  <c r="D198" i="7"/>
  <c r="D230" i="7"/>
  <c r="D262" i="7"/>
  <c r="D294" i="7"/>
  <c r="D326" i="7"/>
  <c r="D358" i="7"/>
  <c r="D44" i="8"/>
  <c r="D86" i="8"/>
  <c r="D130" i="8"/>
  <c r="D234" i="8"/>
  <c r="D226" i="7"/>
  <c r="D258" i="7"/>
  <c r="D290" i="7"/>
  <c r="D322" i="7"/>
  <c r="D354" i="7"/>
  <c r="D382" i="7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416" i="8"/>
  <c r="D398" i="8"/>
  <c r="D370" i="8"/>
  <c r="D352" i="8"/>
  <c r="D334" i="8"/>
  <c r="D306" i="8"/>
  <c r="D288" i="8"/>
  <c r="D270" i="8"/>
  <c r="D242" i="8"/>
  <c r="D224" i="8"/>
  <c r="D206" i="8"/>
  <c r="D178" i="8"/>
  <c r="D160" i="8"/>
  <c r="D142" i="8"/>
  <c r="D114" i="8"/>
  <c r="D106" i="8"/>
  <c r="D98" i="8"/>
  <c r="D90" i="8"/>
  <c r="D82" i="8"/>
  <c r="D74" i="8"/>
  <c r="D66" i="8"/>
  <c r="D58" i="8"/>
  <c r="D50" i="8"/>
  <c r="D42" i="8"/>
  <c r="D34" i="8"/>
  <c r="D26" i="8"/>
  <c r="D18" i="8"/>
  <c r="D424" i="8"/>
  <c r="D406" i="8"/>
  <c r="D378" i="8"/>
  <c r="D360" i="8"/>
  <c r="D342" i="8"/>
  <c r="D314" i="8"/>
  <c r="D296" i="8"/>
  <c r="D278" i="8"/>
  <c r="D250" i="8"/>
  <c r="D232" i="8"/>
  <c r="D214" i="8"/>
  <c r="D186" i="8"/>
  <c r="D168" i="8"/>
  <c r="D150" i="8"/>
  <c r="D122" i="8"/>
  <c r="D430" i="8"/>
  <c r="D402" i="8"/>
  <c r="D384" i="8"/>
  <c r="D366" i="8"/>
  <c r="D338" i="8"/>
  <c r="D320" i="8"/>
  <c r="D302" i="8"/>
  <c r="D274" i="8"/>
  <c r="D256" i="8"/>
  <c r="D238" i="8"/>
  <c r="D210" i="8"/>
  <c r="D432" i="8"/>
  <c r="D418" i="8"/>
  <c r="D390" i="8"/>
  <c r="D374" i="8"/>
  <c r="D330" i="8"/>
  <c r="D286" i="8"/>
  <c r="D272" i="8"/>
  <c r="D200" i="8"/>
  <c r="D152" i="8"/>
  <c r="D138" i="8"/>
  <c r="D386" i="8"/>
  <c r="D358" i="8"/>
  <c r="D344" i="8"/>
  <c r="D328" i="8"/>
  <c r="D240" i="8"/>
  <c r="D226" i="8"/>
  <c r="D174" i="8"/>
  <c r="D162" i="8"/>
  <c r="D126" i="8"/>
  <c r="D112" i="8"/>
  <c r="D102" i="8"/>
  <c r="D92" i="8"/>
  <c r="D80" i="8"/>
  <c r="D70" i="8"/>
  <c r="D60" i="8"/>
  <c r="D48" i="8"/>
  <c r="D38" i="8"/>
  <c r="D28" i="8"/>
  <c r="D16" i="8"/>
  <c r="D414" i="8"/>
  <c r="D400" i="8"/>
  <c r="D312" i="8"/>
  <c r="D298" i="8"/>
  <c r="D282" i="8"/>
  <c r="D254" i="8"/>
  <c r="D198" i="8"/>
  <c r="D184" i="8"/>
  <c r="D136" i="8"/>
  <c r="D368" i="8"/>
  <c r="D354" i="8"/>
  <c r="D326" i="8"/>
  <c r="D310" i="8"/>
  <c r="D266" i="8"/>
  <c r="D222" i="8"/>
  <c r="D208" i="8"/>
  <c r="D194" i="8"/>
  <c r="D158" i="8"/>
  <c r="D146" i="8"/>
  <c r="D110" i="8"/>
  <c r="D100" i="8"/>
  <c r="D88" i="8"/>
  <c r="D78" i="8"/>
  <c r="D68" i="8"/>
  <c r="D56" i="8"/>
  <c r="D46" i="8"/>
  <c r="D36" i="8"/>
  <c r="D24" i="8"/>
  <c r="D14" i="8"/>
  <c r="D426" i="8"/>
  <c r="D410" i="8"/>
  <c r="D382" i="8"/>
  <c r="D322" i="8"/>
  <c r="D294" i="8"/>
  <c r="D280" i="8"/>
  <c r="D264" i="8"/>
  <c r="D182" i="8"/>
  <c r="D170" i="8"/>
  <c r="D134" i="8"/>
  <c r="D120" i="8"/>
  <c r="D422" i="8"/>
  <c r="D408" i="8"/>
  <c r="D392" i="8"/>
  <c r="D304" i="8"/>
  <c r="D290" i="8"/>
  <c r="D262" i="8"/>
  <c r="D246" i="8"/>
  <c r="D202" i="8"/>
  <c r="D166" i="8"/>
  <c r="D154" i="8"/>
  <c r="D118" i="8"/>
  <c r="D52" i="8"/>
  <c r="D94" i="8"/>
  <c r="D190" i="8"/>
  <c r="D362" i="8"/>
  <c r="D222" i="7"/>
  <c r="D254" i="7"/>
  <c r="D286" i="7"/>
  <c r="D318" i="7"/>
  <c r="D350" i="7"/>
  <c r="D410" i="7"/>
  <c r="D54" i="8"/>
  <c r="D96" i="8"/>
  <c r="D144" i="8"/>
  <c r="D192" i="8"/>
  <c r="D248" i="8"/>
  <c r="D218" i="7"/>
  <c r="D250" i="7"/>
  <c r="D282" i="7"/>
  <c r="D314" i="7"/>
  <c r="D346" i="7"/>
  <c r="D378" i="7"/>
  <c r="D20" i="8"/>
  <c r="D62" i="8"/>
  <c r="D104" i="8"/>
  <c r="D258" i="8"/>
  <c r="D318" i="8"/>
  <c r="D376" i="8"/>
  <c r="D214" i="7"/>
  <c r="D246" i="7"/>
  <c r="D278" i="7"/>
  <c r="D310" i="7"/>
  <c r="D342" i="7"/>
  <c r="D374" i="7"/>
  <c r="D22" i="8"/>
  <c r="D64" i="8"/>
  <c r="D108" i="8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422" i="7"/>
  <c r="D390" i="7"/>
  <c r="D426" i="7"/>
  <c r="D394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300" i="7"/>
  <c r="D296" i="7"/>
  <c r="D292" i="7"/>
  <c r="D288" i="7"/>
  <c r="D284" i="7"/>
  <c r="D280" i="7"/>
  <c r="D276" i="7"/>
  <c r="D272" i="7"/>
  <c r="D268" i="7"/>
  <c r="D264" i="7"/>
  <c r="D260" i="7"/>
  <c r="D256" i="7"/>
  <c r="D252" i="7"/>
  <c r="D248" i="7"/>
  <c r="D244" i="7"/>
  <c r="D240" i="7"/>
  <c r="D236" i="7"/>
  <c r="D232" i="7"/>
  <c r="D228" i="7"/>
  <c r="D224" i="7"/>
  <c r="D220" i="7"/>
  <c r="D216" i="7"/>
  <c r="D212" i="7"/>
  <c r="D208" i="7"/>
  <c r="D204" i="7"/>
  <c r="D200" i="7"/>
  <c r="D196" i="7"/>
  <c r="D430" i="7"/>
  <c r="D398" i="7"/>
  <c r="D414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210" i="7"/>
  <c r="D242" i="7"/>
  <c r="D274" i="7"/>
  <c r="D306" i="7"/>
  <c r="D338" i="7"/>
  <c r="D370" i="7"/>
  <c r="D418" i="7"/>
  <c r="D30" i="8"/>
  <c r="D72" i="8"/>
  <c r="D216" i="8"/>
  <c r="D206" i="7"/>
  <c r="D238" i="7"/>
  <c r="D270" i="7"/>
  <c r="D302" i="7"/>
  <c r="D334" i="7"/>
  <c r="D366" i="7"/>
  <c r="D402" i="7"/>
  <c r="D32" i="8"/>
  <c r="D76" i="8"/>
  <c r="D218" i="8"/>
  <c r="D336" i="8"/>
  <c r="D394" i="8"/>
  <c r="D21" i="8"/>
  <c r="D31" i="8"/>
  <c r="D43" i="8"/>
  <c r="D53" i="8"/>
  <c r="D63" i="8"/>
  <c r="D75" i="8"/>
  <c r="D85" i="8"/>
  <c r="D95" i="8"/>
  <c r="D107" i="8"/>
  <c r="D129" i="8"/>
  <c r="D143" i="8"/>
  <c r="D179" i="8"/>
  <c r="D191" i="8"/>
  <c r="D217" i="8"/>
  <c r="D231" i="8"/>
  <c r="D275" i="8"/>
  <c r="D319" i="8"/>
  <c r="D335" i="8"/>
  <c r="D349" i="8"/>
  <c r="D363" i="8"/>
  <c r="D87" i="11"/>
  <c r="D69" i="11"/>
  <c r="D51" i="11"/>
  <c r="D33" i="11"/>
  <c r="D23" i="11"/>
  <c r="D85" i="11"/>
  <c r="D67" i="11"/>
  <c r="D49" i="11"/>
  <c r="D39" i="11"/>
  <c r="D21" i="11"/>
  <c r="D75" i="11"/>
  <c r="D57" i="11"/>
  <c r="D47" i="11"/>
  <c r="D29" i="11"/>
  <c r="D83" i="11"/>
  <c r="D65" i="11"/>
  <c r="D55" i="11"/>
  <c r="D37" i="11"/>
  <c r="D19" i="11"/>
  <c r="D73" i="11"/>
  <c r="D63" i="11"/>
  <c r="D45" i="11"/>
  <c r="D27" i="11"/>
  <c r="D81" i="11"/>
  <c r="D71" i="11"/>
  <c r="D53" i="11"/>
  <c r="D35" i="11"/>
  <c r="D17" i="11"/>
  <c r="D84" i="12"/>
  <c r="D76" i="12"/>
  <c r="D68" i="12"/>
  <c r="D60" i="12"/>
  <c r="D52" i="12"/>
  <c r="D44" i="12"/>
  <c r="D36" i="12"/>
  <c r="D28" i="12"/>
  <c r="D20" i="12"/>
  <c r="D86" i="12"/>
  <c r="D58" i="12"/>
  <c r="D40" i="12"/>
  <c r="D22" i="12"/>
  <c r="D74" i="12"/>
  <c r="D56" i="12"/>
  <c r="D38" i="12"/>
  <c r="D82" i="12"/>
  <c r="D64" i="12"/>
  <c r="D46" i="12"/>
  <c r="D18" i="12"/>
  <c r="D72" i="12"/>
  <c r="D54" i="12"/>
  <c r="D26" i="12"/>
  <c r="D80" i="12"/>
  <c r="D62" i="12"/>
  <c r="D34" i="12"/>
  <c r="D16" i="12"/>
  <c r="D88" i="12"/>
  <c r="D70" i="12"/>
  <c r="D42" i="12"/>
  <c r="D24" i="12"/>
  <c r="D425" i="8"/>
  <c r="D407" i="8"/>
  <c r="D389" i="8"/>
  <c r="D379" i="8"/>
  <c r="D361" i="8"/>
  <c r="D343" i="8"/>
  <c r="D325" i="8"/>
  <c r="D315" i="8"/>
  <c r="D297" i="8"/>
  <c r="D279" i="8"/>
  <c r="D261" i="8"/>
  <c r="D251" i="8"/>
  <c r="D233" i="8"/>
  <c r="D215" i="8"/>
  <c r="D197" i="8"/>
  <c r="D187" i="8"/>
  <c r="D169" i="8"/>
  <c r="D151" i="8"/>
  <c r="D133" i="8"/>
  <c r="D123" i="8"/>
  <c r="D433" i="8"/>
  <c r="D415" i="8"/>
  <c r="D397" i="8"/>
  <c r="D387" i="8"/>
  <c r="D369" i="8"/>
  <c r="D351" i="8"/>
  <c r="D333" i="8"/>
  <c r="D323" i="8"/>
  <c r="D305" i="8"/>
  <c r="D287" i="8"/>
  <c r="D269" i="8"/>
  <c r="D259" i="8"/>
  <c r="D241" i="8"/>
  <c r="D223" i="8"/>
  <c r="D205" i="8"/>
  <c r="D195" i="8"/>
  <c r="D177" i="8"/>
  <c r="D159" i="8"/>
  <c r="D141" i="8"/>
  <c r="D131" i="8"/>
  <c r="D113" i="8"/>
  <c r="D105" i="8"/>
  <c r="D97" i="8"/>
  <c r="D89" i="8"/>
  <c r="D81" i="8"/>
  <c r="D73" i="8"/>
  <c r="D65" i="8"/>
  <c r="D57" i="8"/>
  <c r="D49" i="8"/>
  <c r="D41" i="8"/>
  <c r="D33" i="8"/>
  <c r="D25" i="8"/>
  <c r="D17" i="8"/>
  <c r="D421" i="8"/>
  <c r="D411" i="8"/>
  <c r="D393" i="8"/>
  <c r="D375" i="8"/>
  <c r="D357" i="8"/>
  <c r="D347" i="8"/>
  <c r="D329" i="8"/>
  <c r="D311" i="8"/>
  <c r="D293" i="8"/>
  <c r="D283" i="8"/>
  <c r="D265" i="8"/>
  <c r="D247" i="8"/>
  <c r="D229" i="8"/>
  <c r="D219" i="8"/>
  <c r="D23" i="8"/>
  <c r="D35" i="8"/>
  <c r="D45" i="8"/>
  <c r="D55" i="8"/>
  <c r="D67" i="8"/>
  <c r="D77" i="8"/>
  <c r="D87" i="8"/>
  <c r="D99" i="8"/>
  <c r="D109" i="8"/>
  <c r="D145" i="8"/>
  <c r="D157" i="8"/>
  <c r="D193" i="8"/>
  <c r="D207" i="8"/>
  <c r="D221" i="8"/>
  <c r="D235" i="8"/>
  <c r="D249" i="8"/>
  <c r="D309" i="8"/>
  <c r="D337" i="8"/>
  <c r="D353" i="8"/>
  <c r="D367" i="8"/>
  <c r="D395" i="8"/>
  <c r="D15" i="11"/>
  <c r="D31" i="11"/>
  <c r="D30" i="12"/>
  <c r="D121" i="8"/>
  <c r="D135" i="8"/>
  <c r="D171" i="8"/>
  <c r="D183" i="8"/>
  <c r="D237" i="8"/>
  <c r="D253" i="8"/>
  <c r="D281" i="8"/>
  <c r="D295" i="8"/>
  <c r="D339" i="8"/>
  <c r="D383" i="8"/>
  <c r="D399" i="8"/>
  <c r="D413" i="8"/>
  <c r="D427" i="8"/>
  <c r="D32" i="12"/>
  <c r="D78" i="12"/>
  <c r="D15" i="8"/>
  <c r="D27" i="8"/>
  <c r="D37" i="8"/>
  <c r="D47" i="8"/>
  <c r="D59" i="8"/>
  <c r="D69" i="8"/>
  <c r="D79" i="8"/>
  <c r="D91" i="8"/>
  <c r="D101" i="8"/>
  <c r="D111" i="8"/>
  <c r="D125" i="8"/>
  <c r="D147" i="8"/>
  <c r="D161" i="8"/>
  <c r="D173" i="8"/>
  <c r="D209" i="8"/>
  <c r="D225" i="8"/>
  <c r="D239" i="8"/>
  <c r="D267" i="8"/>
  <c r="D327" i="8"/>
  <c r="D341" i="8"/>
  <c r="D355" i="8"/>
  <c r="D371" i="8"/>
  <c r="D385" i="8"/>
  <c r="D429" i="8"/>
  <c r="D48" i="12"/>
  <c r="D137" i="8"/>
  <c r="D149" i="8"/>
  <c r="D185" i="8"/>
  <c r="D199" i="8"/>
  <c r="D211" i="8"/>
  <c r="D255" i="8"/>
  <c r="D271" i="8"/>
  <c r="D285" i="8"/>
  <c r="D299" i="8"/>
  <c r="D313" i="8"/>
  <c r="D373" i="8"/>
  <c r="D401" i="8"/>
  <c r="D417" i="8"/>
  <c r="D431" i="8"/>
  <c r="D50" i="12"/>
  <c r="D19" i="8"/>
  <c r="D29" i="8"/>
  <c r="D39" i="8"/>
  <c r="D51" i="8"/>
  <c r="D61" i="8"/>
  <c r="D71" i="8"/>
  <c r="D83" i="8"/>
  <c r="D93" i="8"/>
  <c r="D103" i="8"/>
  <c r="D115" i="8"/>
  <c r="D127" i="8"/>
  <c r="D163" i="8"/>
  <c r="D175" i="8"/>
  <c r="D189" i="8"/>
  <c r="D213" i="8"/>
  <c r="D227" i="8"/>
  <c r="D243" i="8"/>
  <c r="D257" i="8"/>
  <c r="D301" i="8"/>
  <c r="D317" i="8"/>
  <c r="D345" i="8"/>
  <c r="D359" i="8"/>
  <c r="D403" i="8"/>
  <c r="D25" i="11"/>
  <c r="D41" i="11"/>
  <c r="D59" i="11"/>
  <c r="D77" i="11"/>
  <c r="D66" i="12"/>
  <c r="D87" i="9"/>
  <c r="D79" i="9"/>
  <c r="D71" i="9"/>
  <c r="D63" i="9"/>
  <c r="D55" i="9"/>
  <c r="D47" i="9"/>
  <c r="D39" i="9"/>
  <c r="D31" i="9"/>
  <c r="D23" i="9"/>
  <c r="D15" i="9"/>
  <c r="D22" i="9"/>
  <c r="D32" i="9"/>
  <c r="D41" i="9"/>
  <c r="D50" i="9"/>
  <c r="D59" i="9"/>
  <c r="D68" i="9"/>
  <c r="D77" i="9"/>
  <c r="D86" i="9"/>
  <c r="D22" i="10"/>
  <c r="D31" i="10"/>
  <c r="D40" i="10"/>
  <c r="D49" i="10"/>
  <c r="D58" i="10"/>
  <c r="D67" i="10"/>
  <c r="D77" i="10"/>
  <c r="F12" i="12"/>
  <c r="D24" i="9"/>
  <c r="D42" i="9"/>
  <c r="D60" i="9"/>
  <c r="D69" i="9"/>
  <c r="D78" i="9"/>
  <c r="D84" i="10"/>
  <c r="D76" i="10"/>
  <c r="D68" i="10"/>
  <c r="D60" i="10"/>
  <c r="D52" i="10"/>
  <c r="D44" i="10"/>
  <c r="D36" i="10"/>
  <c r="D28" i="10"/>
  <c r="D20" i="10"/>
  <c r="D23" i="10"/>
  <c r="D32" i="10"/>
  <c r="D41" i="10"/>
  <c r="D50" i="10"/>
  <c r="D59" i="10"/>
  <c r="D69" i="10"/>
  <c r="D78" i="10"/>
  <c r="G12" i="12"/>
  <c r="D88" i="11"/>
  <c r="D80" i="11"/>
  <c r="D72" i="11"/>
  <c r="D64" i="11"/>
  <c r="D56" i="11"/>
  <c r="D48" i="11"/>
  <c r="D40" i="11"/>
  <c r="D32" i="11"/>
  <c r="D24" i="11"/>
  <c r="D16" i="11"/>
  <c r="D42" i="11"/>
  <c r="D60" i="11"/>
  <c r="D78" i="11"/>
  <c r="D31" i="12"/>
  <c r="D49" i="12"/>
  <c r="D67" i="12"/>
  <c r="D12" i="9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<sst xmlns="http://schemas.openxmlformats.org/spreadsheetml/2006/main" count="1282" uniqueCount="479">
  <si>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</si>
  <si>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</si>
  <si>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</si>
  <si>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</si>
  <si>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</si>
  <si>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</si>
  <si>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</si>
  <si>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</si>
  <si>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</si>
  <si>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</si>
  <si>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</si>
  <si>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</si>
  <si>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</si>
  <si>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</si>
  <si>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</si>
  <si>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</si>
  <si>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</si>
  <si>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</si>
  <si>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</si>
  <si>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</si>
  <si>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</si>
  <si>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</si>
  <si>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</si>
  <si>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</si>
  <si>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</si>
  <si>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</si>
  <si>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</si>
  <si>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</si>
  <si>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</si>
  <si>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</si>
  <si>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</si>
  <si>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</si>
  <si>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</si>
  <si>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</si>
  <si>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</si>
  <si>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</si>
  <si>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</si>
  <si>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</si>
  <si>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</si>
  <si>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</si>
  <si>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</si>
  <si>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</si>
  <si>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</si>
  <si>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</si>
  <si>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</si>
  <si>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</si>
  <si>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</si>
  <si>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</si>
  <si>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</si>
  <si>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</si>
  <si>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</si>
  <si>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</si>
  <si>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</si>
  <si>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</si>
  <si>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</si>
  <si>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</si>
  <si>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</si>
  <si>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</si>
  <si>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</si>
  <si>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</si>
  <si>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</si>
  <si>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</si>
  <si>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</si>
  <si>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</si>
  <si>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</si>
  <si>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</si>
  <si>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</si>
  <si>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</si>
  <si>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</si>
  <si>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</si>
  <si>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</si>
  <si>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</si>
  <si>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</si>
  <si>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</si>
  <si>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</si>
  <si>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</si>
  <si>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</si>
  <si>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</si>
  <si>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</si>
  <si>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</si>
  <si>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</si>
  <si>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</si>
  <si>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</si>
  <si>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</si>
  <si>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</si>
  <si>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</si>
  <si>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</si>
  <si>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</si>
  <si>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</si>
  <si>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</si>
  <si>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</si>
  <si>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</si>
  <si>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</si>
  <si>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</si>
  <si>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</si>
  <si>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</si>
  <si>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</si>
  <si>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</si>
  <si>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</si>
  <si>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</si>
  <si>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</si>
  <si>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</si>
  <si>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</si>
  <si>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</si>
  <si>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</si>
  <si>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</si>
  <si>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</si>
  <si>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</si>
  <si>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</si>
  <si>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</si>
  <si>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</si>
  <si>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</si>
  <si>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</si>
  <si>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</si>
  <si>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</si>
  <si>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</si>
  <si>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</si>
  <si>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</si>
  <si>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</si>
  <si>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</si>
  <si>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</si>
  <si>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</si>
  <si>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</si>
  <si>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</si>
  <si>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</si>
  <si>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</si>
  <si>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</si>
  <si>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</si>
  <si>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</si>
  <si>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</si>
  <si>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</si>
  <si>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</si>
  <si>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</si>
  <si>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</si>
  <si>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</si>
  <si>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</si>
  <si>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</si>
  <si>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</si>
  <si>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</si>
  <si>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</si>
  <si>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</si>
  <si>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</si>
  <si>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</si>
  <si>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</si>
  <si>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</si>
  <si>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</si>
  <si>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</si>
  <si>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</si>
  <si>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</si>
  <si>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</si>
  <si>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</si>
  <si>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</si>
  <si>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</si>
  <si>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</si>
  <si>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</si>
  <si>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</si>
  <si>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</si>
  <si>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</si>
  <si>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</si>
  <si>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</si>
  <si>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</si>
  <si>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</si>
  <si>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</si>
  <si>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</si>
  <si>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</si>
  <si>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</si>
  <si>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</si>
  <si>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</si>
  <si>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</si>
  <si>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</si>
  <si>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</si>
  <si>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</si>
  <si>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</si>
  <si>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</si>
  <si>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</si>
  <si>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</si>
  <si>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</si>
  <si>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</si>
  <si>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</si>
  <si>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</si>
  <si>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</si>
  <si>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</si>
  <si>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</si>
  <si>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</si>
  <si>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</si>
  <si>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</si>
  <si>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</si>
  <si>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</si>
  <si>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</si>
  <si>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</si>
  <si>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</si>
  <si>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</si>
  <si>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</si>
  <si>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</si>
  <si>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</si>
  <si>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</si>
  <si>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</si>
  <si>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</si>
  <si>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</si>
  <si>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</si>
  <si>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</si>
  <si>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</si>
  <si>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</si>
  <si>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</si>
  <si>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</si>
  <si>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</si>
  <si>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</si>
  <si>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</si>
  <si>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</si>
  <si>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</si>
  <si>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</si>
  <si>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</si>
  <si>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</si>
  <si>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</si>
  <si>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</si>
  <si>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</si>
  <si>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</si>
  <si>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</si>
  <si>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</si>
  <si>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</si>
  <si>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</si>
  <si>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</si>
  <si>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</si>
  <si>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</si>
  <si>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</si>
  <si>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</si>
  <si>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</si>
  <si>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</si>
  <si>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</si>
  <si>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</si>
  <si>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</si>
  <si>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</si>
  <si>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</si>
  <si>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</si>
  <si>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</si>
  <si>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</si>
  <si>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</si>
  <si>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</si>
  <si>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</si>
  <si>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</si>
  <si>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</si>
  <si>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</si>
  <si>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</si>
  <si>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</si>
  <si>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</si>
  <si>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</si>
  <si>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</si>
  <si>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</si>
  <si>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</si>
  <si>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</si>
  <si>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</si>
  <si>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</si>
  <si>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</si>
  <si>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</si>
  <si>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</si>
  <si>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</si>
  <si>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</si>
  <si>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</si>
  <si>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</si>
  <si>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</si>
  <si>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</si>
  <si>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</si>
  <si>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</si>
  <si>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</si>
  <si>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</si>
  <si>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</si>
  <si>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</si>
  <si>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</si>
  <si>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</si>
  <si>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</si>
  <si>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</si>
  <si>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</si>
  <si>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</si>
  <si>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</si>
  <si>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</si>
  <si>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</si>
  <si>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</si>
  <si>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</si>
  <si>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</si>
  <si>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</si>
  <si>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</si>
  <si>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</si>
  <si>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</si>
  <si>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</si>
  <si>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</si>
  <si>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</si>
  <si>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</si>
  <si>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</si>
  <si>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</si>
  <si>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</si>
  <si>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</si>
  <si>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</si>
  <si>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</si>
  <si>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</si>
  <si>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</si>
  <si>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</si>
  <si>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</si>
  <si>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</si>
  <si>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</si>
  <si>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</si>
  <si>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</si>
  <si>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</si>
  <si>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</si>
  <si>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</si>
  <si>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</si>
  <si>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</si>
  <si>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</si>
  <si>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</si>
  <si>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</si>
  <si>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</si>
  <si>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</si>
  <si>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</si>
  <si>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</si>
  <si>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</si>
  <si>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</si>
  <si>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</si>
  <si>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</si>
  <si>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</si>
  <si>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</si>
  <si>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</si>
  <si>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</si>
  <si>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</si>
  <si>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</si>
  <si>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</si>
  <si>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</si>
  <si>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</si>
  <si>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</si>
  <si>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</si>
  <si>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</si>
  <si>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</si>
  <si>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</si>
  <si>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</si>
  <si>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</si>
  <si>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</si>
  <si>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</si>
  <si>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</si>
  <si>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</si>
  <si>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</si>
  <si>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</si>
  <si>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</si>
  <si>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</si>
  <si>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</si>
  <si>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</si>
  <si>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</si>
  <si>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</si>
  <si>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</si>
  <si>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</si>
  <si>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</si>
  <si>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</si>
  <si>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</si>
  <si>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</si>
  <si>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</si>
  <si>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</si>
  <si>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</si>
  <si>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</si>
  <si>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</si>
  <si>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</si>
  <si>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</si>
  <si>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</si>
  <si>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</si>
  <si>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</si>
  <si>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</si>
  <si>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</si>
  <si>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</si>
  <si>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</si>
  <si>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</si>
  <si>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</si>
  <si>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</si>
  <si>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</si>
  <si>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</si>
  <si>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</si>
  <si>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</si>
  <si>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</si>
  <si>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</si>
  <si>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</si>
  <si>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</si>
  <si>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</si>
  <si>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</si>
  <si>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</si>
  <si>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</si>
  <si>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</si>
  <si>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</si>
  <si>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</si>
  <si>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</si>
  <si>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</si>
  <si>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</si>
  <si>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</si>
  <si>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</si>
  <si>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</si>
  <si>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</si>
  <si>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</si>
  <si>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</si>
  <si>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</si>
  <si>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</si>
  <si>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</si>
  <si>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</si>
  <si>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</si>
  <si>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</si>
  <si>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</si>
  <si>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</si>
  <si>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</si>
  <si>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</si>
  <si>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</si>
  <si>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</si>
  <si>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</si>
  <si>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</si>
  <si>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</si>
  <si>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</si>
  <si>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</si>
  <si>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05.01.2022</t>
  </si>
  <si>
    <t>StatistikNr</t>
  </si>
  <si>
    <t>vdp-Statistik StTv gem. § 28 PfandBG</t>
  </si>
  <si>
    <t>(Stand/Version)</t>
  </si>
  <si>
    <t>AktJahr</t>
  </si>
  <si>
    <t>2021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</si>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</sst>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0" fillId="0" borderId="0" xfId="0" applyNumberFormat="1" applyAlignment="1"/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0" fontId="0" fillId="0" borderId="0" xfId="0" applyAlignment="1"/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4. Quartal 2021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Q4 2021</v>
      </c>
      <c r="E20" s="23" t="str">
        <f>AktQuartKurz&amp;" "&amp;(AktJahr-1)</f>
        <v>Q4 2020</v>
      </c>
      <c r="F20" s="24" t="str">
        <f>D20</f>
        <v>Q4 2021</v>
      </c>
      <c r="G20" s="23" t="str">
        <f>E20</f>
        <v>Q4 2020</v>
      </c>
      <c r="H20" s="24" t="str">
        <f>D20</f>
        <v>Q4 2021</v>
      </c>
      <c r="I20" s="23" t="str">
        <f>E20</f>
        <v>Q4 2020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5997.8</v>
      </c>
      <c r="E21" s="28">
        <v>3846.65</v>
      </c>
      <c r="F21" s="27">
        <v>6072.8970440000003</v>
      </c>
      <c r="G21" s="28">
        <v>3971.248</v>
      </c>
      <c r="H21" s="27">
        <v>5941.6468070000001</v>
      </c>
      <c r="I21" s="28">
        <v>3857.4319999999998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10926.604171999999</v>
      </c>
      <c r="E23" s="36">
        <v>9814.0380000000005</v>
      </c>
      <c r="F23" s="35">
        <v>11531.310224999999</v>
      </c>
      <c r="G23" s="36">
        <v>10691.757</v>
      </c>
      <c r="H23" s="35">
        <v>11139.627606</v>
      </c>
      <c r="I23" s="36">
        <v>10187.243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4928.8041719999992</v>
      </c>
      <c r="E25" s="28">
        <f t="shared" si="0"/>
        <v>5967.3880000000008</v>
      </c>
      <c r="F25" s="27">
        <f t="shared" si="0"/>
        <v>5458.413180999999</v>
      </c>
      <c r="G25" s="28">
        <f t="shared" si="0"/>
        <v>6720.509</v>
      </c>
      <c r="H25" s="27">
        <f t="shared" si="0"/>
        <v>5197.9807989999999</v>
      </c>
      <c r="I25" s="28">
        <f t="shared" si="0"/>
        <v>6329.8110000000006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82.176867718163308</v>
      </c>
      <c r="E26" s="40">
        <f t="shared" si="1"/>
        <v>155.13207596220087</v>
      </c>
      <c r="F26" s="39">
        <f t="shared" si="1"/>
        <v>89.881536628270212</v>
      </c>
      <c r="G26" s="40">
        <f t="shared" si="1"/>
        <v>169.22914408770242</v>
      </c>
      <c r="H26" s="39">
        <f t="shared" si="1"/>
        <v>87.483840218777914</v>
      </c>
      <c r="I26" s="40">
        <f t="shared" si="1"/>
        <v>164.09391014540248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4928.8041720000001</v>
      </c>
      <c r="E28" s="49">
        <v>5967.3879999999999</v>
      </c>
      <c r="F28" s="48">
        <v>5458.4131809999999</v>
      </c>
      <c r="G28" s="49">
        <v>6720.509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82.176867718163322</v>
      </c>
      <c r="E29" s="40">
        <f>IF(E21=0,0,100*E28/E21)</f>
        <v>155.13207596220087</v>
      </c>
      <c r="F29" s="39">
        <f>IF(F21=0,0,100*F28/F21)</f>
        <v>89.881536628270226</v>
      </c>
      <c r="G29" s="40">
        <f>IF(G21=0,0,100*G28/G21)</f>
        <v>169.22914408770242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Q4 2021</v>
      </c>
      <c r="E33" s="23" t="str">
        <f>AktQuartKurz&amp;" "&amp;(AktJahr-1)</f>
        <v>Q4 2020</v>
      </c>
      <c r="F33" s="24" t="str">
        <f>D33</f>
        <v>Q4 2021</v>
      </c>
      <c r="G33" s="23" t="str">
        <f>E33</f>
        <v>Q4 2020</v>
      </c>
      <c r="H33" s="24" t="str">
        <f>D33</f>
        <v>Q4 2021</v>
      </c>
      <c r="I33" s="23" t="str">
        <f>E33</f>
        <v>Q4 2020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17156.290583999998</v>
      </c>
      <c r="E34" s="28">
        <v>17541.072</v>
      </c>
      <c r="F34" s="27">
        <v>18610.759807999999</v>
      </c>
      <c r="G34" s="28">
        <v>19726.643</v>
      </c>
      <c r="H34" s="27">
        <v>17659.427350000002</v>
      </c>
      <c r="I34" s="28">
        <v>18588.115000000002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23074.163479999999</v>
      </c>
      <c r="E36" s="36">
        <v>22620.457999999999</v>
      </c>
      <c r="F36" s="35">
        <v>25990.547622999999</v>
      </c>
      <c r="G36" s="36">
        <v>26866.111000000001</v>
      </c>
      <c r="H36" s="35">
        <v>23718.416057999999</v>
      </c>
      <c r="I36" s="36">
        <v>24500.5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5917.8728960000008</v>
      </c>
      <c r="E38" s="28">
        <f t="shared" si="2"/>
        <v>5079.3859999999986</v>
      </c>
      <c r="F38" s="27">
        <f t="shared" si="2"/>
        <v>7379.7878149999997</v>
      </c>
      <c r="G38" s="28">
        <f t="shared" si="2"/>
        <v>7139.4680000000008</v>
      </c>
      <c r="H38" s="27">
        <f t="shared" si="2"/>
        <v>6058.9887079999971</v>
      </c>
      <c r="I38" s="28">
        <f t="shared" si="2"/>
        <v>5912.3849999999984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34.493895210186196</v>
      </c>
      <c r="E39" s="40">
        <f t="shared" si="3"/>
        <v>28.957101367578893</v>
      </c>
      <c r="F39" s="39">
        <f t="shared" si="3"/>
        <v>39.65333974074359</v>
      </c>
      <c r="G39" s="40">
        <f t="shared" si="3"/>
        <v>36.192006921806211</v>
      </c>
      <c r="H39" s="39">
        <f t="shared" si="3"/>
        <v>34.31022188836716</v>
      </c>
      <c r="I39" s="40">
        <f t="shared" si="3"/>
        <v>31.807340335477797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5917.8728959999999</v>
      </c>
      <c r="E41" s="49">
        <v>5079.3860000000004</v>
      </c>
      <c r="F41" s="48">
        <v>7379.7878150000006</v>
      </c>
      <c r="G41" s="49">
        <v>7139.4670000000006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34.493895210186196</v>
      </c>
      <c r="E42" s="40">
        <f>IF(E34=0,0,100*E41/E34)</f>
        <v>28.957101367578904</v>
      </c>
      <c r="F42" s="39">
        <f>IF(F34=0,0,100*F41/F34)</f>
        <v>39.653339740743597</v>
      </c>
      <c r="G42" s="40">
        <f>IF(G34=0,0,100*G41/G34)</f>
        <v>36.192001852519965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Q4 2021</v>
      </c>
      <c r="E46" s="23" t="str">
        <f>AktQuartKurz&amp;" "&amp;(AktJahr-1)</f>
        <v>Q4 2020</v>
      </c>
      <c r="F46" s="24" t="str">
        <f>D46</f>
        <v>Q4 2021</v>
      </c>
      <c r="G46" s="23" t="str">
        <f>E46</f>
        <v>Q4 2020</v>
      </c>
      <c r="H46" s="24" t="str">
        <f>D46</f>
        <v>Q4 2021</v>
      </c>
      <c r="I46" s="23" t="str">
        <f>E46</f>
        <v>Q4 2020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Q4 2021</v>
      </c>
      <c r="E59" s="23" t="str">
        <f>AktQuartKurz&amp;" "&amp;(AktJahr-1)</f>
        <v>Q4 2020</v>
      </c>
      <c r="F59" s="24" t="str">
        <f>D59</f>
        <v>Q4 2021</v>
      </c>
      <c r="G59" s="23" t="str">
        <f>E59</f>
        <v>Q4 2020</v>
      </c>
      <c r="H59" s="24" t="str">
        <f>D59</f>
        <v>Q4 2021</v>
      </c>
      <c r="I59" s="23" t="str">
        <f>E59</f>
        <v>Q4 2020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4. Quartal 2021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415.5</v>
      </c>
      <c r="F13" s="125">
        <v>0</v>
      </c>
      <c r="G13" s="125">
        <v>415.5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2020</v>
      </c>
      <c r="E14" s="169">
        <v>408.5</v>
      </c>
      <c r="F14" s="167">
        <v>0</v>
      </c>
      <c r="G14" s="167">
        <v>408.5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415.5</v>
      </c>
      <c r="F15" s="125">
        <v>0</v>
      </c>
      <c r="G15" s="125">
        <v>415.5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2020</v>
      </c>
      <c r="E16" s="169">
        <v>408.5</v>
      </c>
      <c r="F16" s="167">
        <v>0</v>
      </c>
      <c r="G16" s="167">
        <v>408.5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4. Quartal 2021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Q4 2021</v>
      </c>
      <c r="E8" s="228" t="str">
        <f>AktQuartKurz&amp;" "&amp;(AktJahr-1)</f>
        <v>Q4 2020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5997.8</v>
      </c>
      <c r="E9" s="232">
        <v>3846.65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51.01</v>
      </c>
      <c r="E10" s="238">
        <v>77.8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10926.604171999999</v>
      </c>
      <c r="E12" s="244">
        <v>9814.0380000000005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4.3999999999999997E-2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71.25</v>
      </c>
      <c r="E16" s="248">
        <v>71.599999999999994</v>
      </c>
    </row>
    <row r="17" spans="1:5" ht="12.75" customHeight="1" x14ac:dyDescent="0.2">
      <c r="A17" s="223">
        <v>0</v>
      </c>
      <c r="B17" s="339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40"/>
      <c r="C18" s="249" t="s">
        <v>382</v>
      </c>
      <c r="D18" s="247">
        <v>86.070859999999996</v>
      </c>
      <c r="E18" s="248">
        <v>54.27</v>
      </c>
    </row>
    <row r="19" spans="1:5" ht="12.75" customHeight="1" x14ac:dyDescent="0.2">
      <c r="A19" s="223">
        <v>0</v>
      </c>
      <c r="B19" s="340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40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40"/>
      <c r="C21" s="249" t="s">
        <v>385</v>
      </c>
      <c r="D21" s="247">
        <v>289.01521600000001</v>
      </c>
      <c r="E21" s="248">
        <v>390.19400000000002</v>
      </c>
    </row>
    <row r="22" spans="1:5" ht="12.75" customHeight="1" x14ac:dyDescent="0.2">
      <c r="A22" s="223"/>
      <c r="B22" s="340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40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40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40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40"/>
      <c r="C26" s="249" t="s">
        <v>390</v>
      </c>
      <c r="D26" s="247">
        <v>611.78174799999999</v>
      </c>
      <c r="E26" s="248">
        <v>255.08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4.28</v>
      </c>
      <c r="E28" s="248">
        <v>4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57.83</v>
      </c>
      <c r="E29" s="248">
        <v>57.7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1"/>
      <c r="C31" s="342"/>
      <c r="D31" s="342"/>
      <c r="E31" s="342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Q4 2021</v>
      </c>
      <c r="E33" s="228" t="str">
        <f>AktQuartKurz&amp;" "&amp;(AktJahr-1)</f>
        <v>Q4 2020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17156.290583999998</v>
      </c>
      <c r="E34" s="258">
        <v>17541.072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88.18</v>
      </c>
      <c r="E35" s="238">
        <v>93.3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23074.163479999999</v>
      </c>
      <c r="E37" s="261">
        <v>22620.457999999999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91.78</v>
      </c>
      <c r="E41" s="248">
        <v>92</v>
      </c>
    </row>
    <row r="42" spans="1:5" ht="12.75" customHeight="1" x14ac:dyDescent="0.2">
      <c r="A42" s="223">
        <v>1</v>
      </c>
      <c r="B42" s="339" t="s">
        <v>380</v>
      </c>
      <c r="C42" s="249" t="s">
        <v>381</v>
      </c>
      <c r="D42" s="247">
        <v>19.530667999999999</v>
      </c>
      <c r="E42" s="248">
        <v>18.87</v>
      </c>
    </row>
    <row r="43" spans="1:5" ht="12.75" customHeight="1" x14ac:dyDescent="0.2">
      <c r="A43" s="223"/>
      <c r="B43" s="340"/>
      <c r="C43" s="249" t="s">
        <v>382</v>
      </c>
      <c r="D43" s="247">
        <v>3.1178400000000002</v>
      </c>
      <c r="E43" s="248">
        <v>3.5339999999999998</v>
      </c>
    </row>
    <row r="44" spans="1:5" ht="12.75" customHeight="1" x14ac:dyDescent="0.2">
      <c r="A44" s="223"/>
      <c r="B44" s="340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40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40"/>
      <c r="C46" s="249" t="s">
        <v>385</v>
      </c>
      <c r="D46" s="247">
        <v>596.80604600000004</v>
      </c>
      <c r="E46" s="248">
        <v>630.45400000000006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219.22177600000001</v>
      </c>
      <c r="E51" s="248">
        <v>12.391999999999999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Q4 2021</v>
      </c>
      <c r="E58" s="228" t="str">
        <f>AktQuartKurz&amp;" "&amp;(AktJahr-1)</f>
        <v>Q4 2020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9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40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40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40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40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Q4 2021</v>
      </c>
      <c r="E83" s="228" t="str">
        <f>AktQuartKurz&amp;" "&amp;(AktJahr-1)</f>
        <v>Q4 2020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9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40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40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40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40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7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38"/>
      <c r="D107" s="338"/>
      <c r="E107" s="338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12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05-Januar-2022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44561</v>
      </c>
      <c r="G9" s="279"/>
      <c r="H9" s="277" t="s">
        <v>442</v>
      </c>
      <c r="I9" s="282" t="str">
        <f>(AktJahr&amp;RIGHT("0"&amp;AktMonat,2))</f>
        <v>202112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4.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4. Quartal 2021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Q4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3" t="s">
        <v>24</v>
      </c>
      <c r="C4" s="308"/>
      <c r="D4" s="308"/>
      <c r="E4" s="308"/>
      <c r="F4" s="308"/>
      <c r="G4" s="308"/>
    </row>
    <row r="5" spans="1:7" ht="12.75" customHeight="1" x14ac:dyDescent="0.2">
      <c r="A5" s="2"/>
      <c r="B5" s="313" t="str">
        <f>UebInstitutQuartal</f>
        <v>4. Quartal 2021</v>
      </c>
      <c r="C5" s="308"/>
      <c r="D5" s="308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11" t="str">
        <f>AktQuartKurz&amp;" "&amp;AktJahr</f>
        <v>Q4 2021</v>
      </c>
      <c r="E8" s="300"/>
      <c r="F8" s="309" t="str">
        <f>AktQuartKurz&amp;" "&amp;(AktJahr-1)</f>
        <v>Q4 2020</v>
      </c>
      <c r="G8" s="308"/>
    </row>
    <row r="9" spans="1:7" ht="12.75" customHeight="1" x14ac:dyDescent="0.2">
      <c r="A9" s="18">
        <v>0</v>
      </c>
      <c r="B9" s="312"/>
      <c r="C9" s="308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5" t="s">
        <v>27</v>
      </c>
      <c r="C11" s="306"/>
      <c r="D11" s="69">
        <v>607.70000000000005</v>
      </c>
      <c r="E11" s="70">
        <v>1086.5315169999999</v>
      </c>
      <c r="F11" s="69">
        <v>35.1</v>
      </c>
      <c r="G11" s="70">
        <v>669.88200000000006</v>
      </c>
    </row>
    <row r="12" spans="1:7" ht="12.75" customHeight="1" x14ac:dyDescent="0.2">
      <c r="A12" s="18">
        <v>0</v>
      </c>
      <c r="B12" s="305" t="s">
        <v>28</v>
      </c>
      <c r="C12" s="306"/>
      <c r="D12" s="69">
        <v>1350</v>
      </c>
      <c r="E12" s="70">
        <v>1177.016382</v>
      </c>
      <c r="F12" s="69">
        <v>517.75</v>
      </c>
      <c r="G12" s="70">
        <v>523.745</v>
      </c>
    </row>
    <row r="13" spans="1:7" ht="12.75" customHeight="1" x14ac:dyDescent="0.2">
      <c r="A13" s="18"/>
      <c r="B13" s="305" t="s">
        <v>29</v>
      </c>
      <c r="C13" s="306"/>
      <c r="D13" s="69">
        <v>1550.5</v>
      </c>
      <c r="E13" s="70">
        <v>506.58683200000002</v>
      </c>
      <c r="F13" s="69">
        <v>403.2</v>
      </c>
      <c r="G13" s="70">
        <v>622.94200000000001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10</v>
      </c>
      <c r="E14" s="72">
        <v>836.47762499999999</v>
      </c>
      <c r="F14" s="71">
        <v>500</v>
      </c>
      <c r="G14" s="72">
        <v>694.67700000000002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650</v>
      </c>
      <c r="E15" s="72">
        <v>1602.468196</v>
      </c>
      <c r="F15" s="71">
        <v>610.5</v>
      </c>
      <c r="G15" s="72">
        <v>1389.7539999999999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765.1</v>
      </c>
      <c r="E16" s="72">
        <v>1721.493929</v>
      </c>
      <c r="F16" s="71">
        <v>500</v>
      </c>
      <c r="G16" s="72">
        <v>1352.8209999999999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149</v>
      </c>
      <c r="E17" s="72">
        <v>1322.5625219999999</v>
      </c>
      <c r="F17" s="71">
        <v>765.1</v>
      </c>
      <c r="G17" s="72">
        <v>1460.0309999999999</v>
      </c>
    </row>
    <row r="18" spans="1:7" ht="12.75" customHeight="1" x14ac:dyDescent="0.2">
      <c r="A18" s="18">
        <v>0</v>
      </c>
      <c r="B18" s="305" t="s">
        <v>34</v>
      </c>
      <c r="C18" s="306"/>
      <c r="D18" s="69">
        <v>845.5</v>
      </c>
      <c r="E18" s="70">
        <v>2452.9754720000001</v>
      </c>
      <c r="F18" s="69">
        <v>445</v>
      </c>
      <c r="G18" s="70">
        <v>2820.4839999999999</v>
      </c>
    </row>
    <row r="19" spans="1:7" ht="12.75" customHeight="1" x14ac:dyDescent="0.2">
      <c r="A19" s="18">
        <v>0</v>
      </c>
      <c r="B19" s="305" t="s">
        <v>35</v>
      </c>
      <c r="C19" s="306"/>
      <c r="D19" s="69">
        <v>70</v>
      </c>
      <c r="E19" s="70">
        <v>220.49169800000001</v>
      </c>
      <c r="F19" s="69">
        <v>70</v>
      </c>
      <c r="G19" s="70">
        <v>279.70299999999997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11" t="str">
        <f>AktQuartKurz&amp;" "&amp;AktJahr</f>
        <v>Q4 2021</v>
      </c>
      <c r="E21" s="300"/>
      <c r="F21" s="309" t="str">
        <f>AktQuartKurz&amp;" "&amp;(AktJahr-1)</f>
        <v>Q4 2020</v>
      </c>
      <c r="G21" s="308"/>
    </row>
    <row r="22" spans="1:7" ht="12.75" customHeight="1" x14ac:dyDescent="0.2">
      <c r="A22" s="18">
        <v>1</v>
      </c>
      <c r="B22" s="312"/>
      <c r="C22" s="308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5" t="s">
        <v>27</v>
      </c>
      <c r="C24" s="306"/>
      <c r="D24" s="69">
        <v>1064.5304080000001</v>
      </c>
      <c r="E24" s="70">
        <v>1587.2373030000001</v>
      </c>
      <c r="F24" s="69">
        <v>918.94</v>
      </c>
      <c r="G24" s="70">
        <v>1524.106</v>
      </c>
    </row>
    <row r="25" spans="1:7" ht="12.75" customHeight="1" x14ac:dyDescent="0.2">
      <c r="A25" s="18">
        <v>1</v>
      </c>
      <c r="B25" s="305" t="s">
        <v>28</v>
      </c>
      <c r="C25" s="306"/>
      <c r="D25" s="69">
        <v>1790.904</v>
      </c>
      <c r="E25" s="70">
        <v>957.10516200000006</v>
      </c>
      <c r="F25" s="69">
        <v>1900.4770000000001</v>
      </c>
      <c r="G25" s="70">
        <v>1374.1210000000001</v>
      </c>
    </row>
    <row r="26" spans="1:7" ht="12.75" customHeight="1" x14ac:dyDescent="0.2">
      <c r="A26" s="18"/>
      <c r="B26" s="305" t="s">
        <v>29</v>
      </c>
      <c r="C26" s="306"/>
      <c r="D26" s="69">
        <v>1701.0468860000001</v>
      </c>
      <c r="E26" s="70">
        <v>1222.9110149999999</v>
      </c>
      <c r="F26" s="69">
        <v>1440.327</v>
      </c>
      <c r="G26" s="70">
        <v>805.41300000000001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1144.98723</v>
      </c>
      <c r="E27" s="72">
        <v>1104.04928</v>
      </c>
      <c r="F27" s="71">
        <v>1012.044</v>
      </c>
      <c r="G27" s="72">
        <v>921.11300000000006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2757.7647940000002</v>
      </c>
      <c r="E28" s="72">
        <v>2164.8431569999998</v>
      </c>
      <c r="F28" s="71">
        <v>1695.3679999999999</v>
      </c>
      <c r="G28" s="72">
        <v>1760.662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1834.177228</v>
      </c>
      <c r="E29" s="72">
        <v>1633.3517199999999</v>
      </c>
      <c r="F29" s="71">
        <v>2298.7330000000002</v>
      </c>
      <c r="G29" s="72">
        <v>2069.6210000000001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1410.551242</v>
      </c>
      <c r="E30" s="72">
        <v>1394.65769</v>
      </c>
      <c r="F30" s="71">
        <v>1834.1769999999999</v>
      </c>
      <c r="G30" s="72">
        <v>1556.232</v>
      </c>
    </row>
    <row r="31" spans="1:7" ht="12.75" customHeight="1" x14ac:dyDescent="0.2">
      <c r="A31" s="18">
        <v>1</v>
      </c>
      <c r="B31" s="305" t="s">
        <v>34</v>
      </c>
      <c r="C31" s="306"/>
      <c r="D31" s="69">
        <v>3167.8511010000002</v>
      </c>
      <c r="E31" s="70">
        <v>6066.9357810000001</v>
      </c>
      <c r="F31" s="69">
        <v>3927.6480000000001</v>
      </c>
      <c r="G31" s="70">
        <v>5957.8440000000001</v>
      </c>
    </row>
    <row r="32" spans="1:7" ht="12.75" customHeight="1" x14ac:dyDescent="0.2">
      <c r="A32" s="18">
        <v>1</v>
      </c>
      <c r="B32" s="305" t="s">
        <v>35</v>
      </c>
      <c r="C32" s="306"/>
      <c r="D32" s="71">
        <v>2284.4776929999998</v>
      </c>
      <c r="E32" s="72">
        <v>6943.0723720000015</v>
      </c>
      <c r="F32" s="71">
        <v>2513.3589999999999</v>
      </c>
      <c r="G32" s="72">
        <v>6651.3459999999995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11" t="str">
        <f>AktQuartKurz&amp;" "&amp;AktJahr</f>
        <v>Q4 2021</v>
      </c>
      <c r="E34" s="300"/>
      <c r="F34" s="309" t="str">
        <f>AktQuartKurz&amp;" "&amp;(AktJahr-1)</f>
        <v>Q4 2020</v>
      </c>
      <c r="G34" s="308"/>
    </row>
    <row r="35" spans="1:7" ht="12.75" hidden="1" customHeight="1" x14ac:dyDescent="0.2">
      <c r="A35" s="18">
        <v>2</v>
      </c>
      <c r="B35" s="312"/>
      <c r="C35" s="308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5" t="s">
        <v>27</v>
      </c>
      <c r="C37" s="306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5" t="s">
        <v>28</v>
      </c>
      <c r="C38" s="306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5" t="s">
        <v>29</v>
      </c>
      <c r="C39" s="306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5" t="s">
        <v>34</v>
      </c>
      <c r="C44" s="306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5" t="s">
        <v>35</v>
      </c>
      <c r="C45" s="306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11" t="str">
        <f>AktQuartKurz&amp;" "&amp;AktJahr</f>
        <v>Q4 2021</v>
      </c>
      <c r="E47" s="300"/>
      <c r="F47" s="309" t="str">
        <f>AktQuartKurz&amp;" "&amp;(AktJahr-1)</f>
        <v>Q4 2020</v>
      </c>
      <c r="G47" s="308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5" t="s">
        <v>27</v>
      </c>
      <c r="C50" s="306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5" t="s">
        <v>28</v>
      </c>
      <c r="C51" s="306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5" t="s">
        <v>29</v>
      </c>
      <c r="C52" s="306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5" t="s">
        <v>34</v>
      </c>
      <c r="C57" s="306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5" t="s">
        <v>35</v>
      </c>
      <c r="C58" s="306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7" t="str">
        <f>IF(INT(AktJahrMonat)&gt;201503,"","Hinweis: Die Restlaufzeiten bis zu 2 Jahren wurden ab Q2 2014 neu gruppiert; daher werden die Vorjahreszahlen nicht abgebildet. ")</f>
        <v/>
      </c>
      <c r="C60" s="308"/>
      <c r="D60" s="308"/>
      <c r="E60" s="308"/>
      <c r="F60" s="308"/>
      <c r="G60" s="308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4. Quartal 2021</v>
      </c>
      <c r="C5" s="308"/>
      <c r="D5" s="308"/>
      <c r="E5" s="3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Q4 2021</v>
      </c>
      <c r="E7" s="76" t="str">
        <f>AktQuartKurz&amp;" "&amp;(AktJahr-1)</f>
        <v>Q4 2020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2.0382959999999999</v>
      </c>
      <c r="E9" s="80">
        <v>2.4700000000000002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23.348623</v>
      </c>
      <c r="E10" s="80">
        <v>23.556999999999999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1360.552461</v>
      </c>
      <c r="E11" s="80">
        <v>1384.558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9181.6647929999999</v>
      </c>
      <c r="E12" s="80">
        <v>7994.4530000000004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10567.604173</v>
      </c>
      <c r="E13" s="83">
        <f>SUM(E9:E12)</f>
        <v>9405.0380000000005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4. Quartal 2021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Q4 2021</v>
      </c>
      <c r="E19" s="76" t="str">
        <f>AktQuartKurz&amp;" "&amp;(AktJahr-1)</f>
        <v>Q4 2020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3686.243633</v>
      </c>
      <c r="E21" s="70">
        <v>3558.1669999999999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6311.62021</v>
      </c>
      <c r="E22" s="83">
        <v>5368.143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12660.799637</v>
      </c>
      <c r="E23" s="88">
        <v>13285.647999999999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22658.663479999999</v>
      </c>
      <c r="E24" s="83">
        <f>SUM(E21:E23)</f>
        <v>22211.957999999999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4. Quartal 2021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Q4 2021</v>
      </c>
      <c r="E31" s="76" t="str">
        <f>AktQuartKurz&amp;" "&amp;(AktJahr-1)</f>
        <v>Q4 2020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4. Quartal 2021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Q4 2021</v>
      </c>
      <c r="E43" s="76" t="str">
        <f>AktQuartKurz&amp;" "&amp;(AktJahr-1)</f>
        <v>Q4 2020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7" t="str">
        <f>IF(INT(AktJahrMonat)&gt;=201606,"","Hinweis: Die Größengruppen von Öffentlichen Pfandbriefen werden erst ab Q2 2015 erfasst.")</f>
        <v/>
      </c>
      <c r="C52" s="308"/>
      <c r="D52" s="308"/>
      <c r="E52" s="308"/>
    </row>
    <row r="53" spans="2:5" ht="20.100000000000001" customHeight="1" x14ac:dyDescent="0.2">
      <c r="B53" s="307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8"/>
      <c r="D53" s="308"/>
      <c r="E53" s="308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4. Quartal 2021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4.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2021</v>
      </c>
      <c r="E16" s="125">
        <f t="shared" ref="E16:E47" si="0">F16+L16</f>
        <v>10567.604176000001</v>
      </c>
      <c r="F16" s="125">
        <f t="shared" ref="F16:F47" si="1">SUM(G16:K16)</f>
        <v>1450.1687179999999</v>
      </c>
      <c r="G16" s="125">
        <v>4.8394170000000001</v>
      </c>
      <c r="H16" s="125">
        <v>0</v>
      </c>
      <c r="I16" s="125">
        <v>1401.452667</v>
      </c>
      <c r="J16" s="125">
        <v>43.365341999999998</v>
      </c>
      <c r="K16" s="125">
        <v>0.51129199999999997</v>
      </c>
      <c r="L16" s="125">
        <f t="shared" ref="L16:L47" si="2">SUM(M16:R16)</f>
        <v>9117.4354579999999</v>
      </c>
      <c r="M16" s="125">
        <v>4237.6799340000007</v>
      </c>
      <c r="N16" s="125">
        <v>2301.4380970000002</v>
      </c>
      <c r="O16" s="125">
        <v>106.627678</v>
      </c>
      <c r="P16" s="125">
        <v>2336.112365</v>
      </c>
      <c r="Q16" s="125">
        <v>135.577384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2020</v>
      </c>
      <c r="E17" s="127">
        <f t="shared" si="0"/>
        <v>9405.0410000000011</v>
      </c>
      <c r="F17" s="127">
        <f t="shared" si="1"/>
        <v>1394.3779999999999</v>
      </c>
      <c r="G17" s="127">
        <v>4.867</v>
      </c>
      <c r="H17" s="127">
        <v>0</v>
      </c>
      <c r="I17" s="127">
        <v>1357.431</v>
      </c>
      <c r="J17" s="127">
        <v>7.5570000000000004</v>
      </c>
      <c r="K17" s="127">
        <v>24.523</v>
      </c>
      <c r="L17" s="127">
        <f t="shared" si="2"/>
        <v>8010.6630000000005</v>
      </c>
      <c r="M17" s="127">
        <v>3661.366</v>
      </c>
      <c r="N17" s="127">
        <v>2335.0439999999999</v>
      </c>
      <c r="O17" s="127">
        <v>26.533999999999999</v>
      </c>
      <c r="P17" s="127">
        <v>1831.056</v>
      </c>
      <c r="Q17" s="127">
        <v>156.66300000000001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2021</v>
      </c>
      <c r="E18" s="125">
        <f t="shared" si="0"/>
        <v>6238.6950679999991</v>
      </c>
      <c r="F18" s="125">
        <f t="shared" si="1"/>
        <v>1445.3987179999999</v>
      </c>
      <c r="G18" s="125">
        <v>6.9417000000000006E-2</v>
      </c>
      <c r="H18" s="125">
        <v>0</v>
      </c>
      <c r="I18" s="125">
        <v>1401.452667</v>
      </c>
      <c r="J18" s="125">
        <v>43.365341999999998</v>
      </c>
      <c r="K18" s="125">
        <v>0.51129199999999997</v>
      </c>
      <c r="L18" s="125">
        <f t="shared" si="2"/>
        <v>4793.2963499999996</v>
      </c>
      <c r="M18" s="125">
        <v>1818.7090479999999</v>
      </c>
      <c r="N18" s="125">
        <v>1325.5659370000001</v>
      </c>
      <c r="O18" s="125">
        <v>106.627678</v>
      </c>
      <c r="P18" s="125">
        <v>1415.744119</v>
      </c>
      <c r="Q18" s="125">
        <v>126.649568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2020</v>
      </c>
      <c r="E19" s="127">
        <f t="shared" si="0"/>
        <v>5781.4930000000004</v>
      </c>
      <c r="F19" s="127">
        <f t="shared" si="1"/>
        <v>1383.008</v>
      </c>
      <c r="G19" s="127">
        <v>9.7000000000000003E-2</v>
      </c>
      <c r="H19" s="127">
        <v>0</v>
      </c>
      <c r="I19" s="127">
        <v>1357.431</v>
      </c>
      <c r="J19" s="127">
        <v>7.5570000000000004</v>
      </c>
      <c r="K19" s="127">
        <v>17.922999999999998</v>
      </c>
      <c r="L19" s="127">
        <f t="shared" si="2"/>
        <v>4398.4850000000006</v>
      </c>
      <c r="M19" s="127">
        <v>1551.5360000000001</v>
      </c>
      <c r="N19" s="127">
        <v>1345.4469999999999</v>
      </c>
      <c r="O19" s="127">
        <v>26.533999999999999</v>
      </c>
      <c r="P19" s="127">
        <v>1318.3050000000001</v>
      </c>
      <c r="Q19" s="127">
        <v>156.66300000000001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2021</v>
      </c>
      <c r="E20" s="125">
        <f t="shared" si="0"/>
        <v>145.05771300000001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145.05771300000001</v>
      </c>
      <c r="M20" s="125">
        <v>138.097713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2020</v>
      </c>
      <c r="E21" s="127">
        <f t="shared" si="0"/>
        <v>120.19999999999999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113.6</v>
      </c>
      <c r="M21" s="127">
        <v>106.64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2021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2020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2021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2020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2021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2020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2021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2020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2021</v>
      </c>
      <c r="E30" s="125">
        <f t="shared" si="0"/>
        <v>1214.2192889999999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1214.2192889999999</v>
      </c>
      <c r="M30" s="125">
        <v>957.36993799999993</v>
      </c>
      <c r="N30" s="125">
        <v>105.486715</v>
      </c>
      <c r="O30" s="125">
        <v>0</v>
      </c>
      <c r="P30" s="125">
        <v>151.36263600000001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2020</v>
      </c>
      <c r="E31" s="127">
        <f t="shared" si="0"/>
        <v>929.9849999999999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929.9849999999999</v>
      </c>
      <c r="M31" s="127">
        <v>782.173</v>
      </c>
      <c r="N31" s="127">
        <v>78.872</v>
      </c>
      <c r="O31" s="127">
        <v>0</v>
      </c>
      <c r="P31" s="127">
        <v>68.94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2021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2020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2021</v>
      </c>
      <c r="E34" s="125">
        <f t="shared" si="0"/>
        <v>281.790459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281.790459</v>
      </c>
      <c r="M34" s="125">
        <v>101.92670099999999</v>
      </c>
      <c r="N34" s="125">
        <v>179.86375799999999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2020</v>
      </c>
      <c r="E35" s="127">
        <f t="shared" si="0"/>
        <v>374.51499999999999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374.51499999999999</v>
      </c>
      <c r="M35" s="127">
        <v>176.72499999999999</v>
      </c>
      <c r="N35" s="127">
        <v>197.79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2021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2020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2021</v>
      </c>
      <c r="E38" s="125">
        <f t="shared" si="0"/>
        <v>537.77230200000008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537.77230200000008</v>
      </c>
      <c r="M38" s="125">
        <v>207.98400000000001</v>
      </c>
      <c r="N38" s="125">
        <v>206.14048600000001</v>
      </c>
      <c r="O38" s="125">
        <v>0</v>
      </c>
      <c r="P38" s="125">
        <v>114.72</v>
      </c>
      <c r="Q38" s="125">
        <v>8.9278160000000018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2020</v>
      </c>
      <c r="E39" s="127">
        <f t="shared" si="0"/>
        <v>495.30099999999999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495.30099999999999</v>
      </c>
      <c r="M39" s="127">
        <v>207.578</v>
      </c>
      <c r="N39" s="127">
        <v>259.40300000000002</v>
      </c>
      <c r="O39" s="127">
        <v>0</v>
      </c>
      <c r="P39" s="127">
        <v>28.32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2021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2020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2021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2020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2021</v>
      </c>
      <c r="E44" s="125">
        <f t="shared" si="0"/>
        <v>30.4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30.4</v>
      </c>
      <c r="M44" s="125">
        <v>30.4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2020</v>
      </c>
      <c r="E45" s="127">
        <f t="shared" si="0"/>
        <v>13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13</v>
      </c>
      <c r="M45" s="127">
        <v>13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2021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2020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2021</v>
      </c>
      <c r="E48" s="125">
        <f t="shared" ref="E48:E79" si="3">F48+L48</f>
        <v>665.79481699999997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661.02481699999998</v>
      </c>
      <c r="M48" s="125">
        <v>477.98481900000002</v>
      </c>
      <c r="N48" s="125">
        <v>24.579998</v>
      </c>
      <c r="O48" s="125">
        <v>0</v>
      </c>
      <c r="P48" s="125">
        <v>158.46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2020</v>
      </c>
      <c r="E49" s="127">
        <f t="shared" si="3"/>
        <v>709.85199999999998</v>
      </c>
      <c r="F49" s="127">
        <f t="shared" si="4"/>
        <v>4.7699999999999996</v>
      </c>
      <c r="G49" s="127">
        <v>4.7699999999999996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705.08199999999999</v>
      </c>
      <c r="M49" s="127">
        <v>500.53100000000001</v>
      </c>
      <c r="N49" s="127">
        <v>36.08</v>
      </c>
      <c r="O49" s="127">
        <v>0</v>
      </c>
      <c r="P49" s="127">
        <v>168.471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2021</v>
      </c>
      <c r="E50" s="125">
        <f t="shared" si="3"/>
        <v>70.805385000000015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70.805385000000015</v>
      </c>
      <c r="M50" s="125">
        <v>19.007999999999999</v>
      </c>
      <c r="N50" s="125">
        <v>51.797385000000013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2020</v>
      </c>
      <c r="E51" s="127">
        <f t="shared" si="3"/>
        <v>62.3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62.3</v>
      </c>
      <c r="M51" s="127">
        <v>19.007999999999999</v>
      </c>
      <c r="N51" s="127">
        <v>35.341999999999999</v>
      </c>
      <c r="O51" s="127">
        <v>0</v>
      </c>
      <c r="P51" s="127">
        <v>7.95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2021</v>
      </c>
      <c r="E52" s="125">
        <f t="shared" si="3"/>
        <v>526.49998900000003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526.49998900000003</v>
      </c>
      <c r="M52" s="125">
        <v>130.12</v>
      </c>
      <c r="N52" s="125">
        <v>159.82998900000001</v>
      </c>
      <c r="O52" s="125">
        <v>0</v>
      </c>
      <c r="P52" s="125">
        <v>236.55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2020</v>
      </c>
      <c r="E53" s="127">
        <f t="shared" si="3"/>
        <v>473.48400000000004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473.48400000000004</v>
      </c>
      <c r="M53" s="127">
        <v>124.9</v>
      </c>
      <c r="N53" s="127">
        <v>137.624</v>
      </c>
      <c r="O53" s="127">
        <v>0</v>
      </c>
      <c r="P53" s="127">
        <v>210.96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2021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2020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2021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2020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2021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2020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2021</v>
      </c>
      <c r="E60" s="125">
        <f t="shared" si="3"/>
        <v>2.6147339999999999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2.6147339999999999</v>
      </c>
      <c r="M60" s="125">
        <v>0</v>
      </c>
      <c r="N60" s="125">
        <v>2.6147339999999999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2020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2021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2020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2021</v>
      </c>
      <c r="E64" s="125">
        <f t="shared" si="3"/>
        <v>98.766000000000005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98.766000000000005</v>
      </c>
      <c r="M64" s="125">
        <v>0</v>
      </c>
      <c r="N64" s="125">
        <v>98.766000000000005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2020</v>
      </c>
      <c r="E65" s="127">
        <f t="shared" si="3"/>
        <v>66.48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66.48</v>
      </c>
      <c r="M65" s="127">
        <v>0</v>
      </c>
      <c r="N65" s="127">
        <v>66.48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2021</v>
      </c>
      <c r="E66" s="125">
        <f t="shared" si="3"/>
        <v>144.09690000000001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144.09690000000001</v>
      </c>
      <c r="M66" s="125">
        <v>108.52</v>
      </c>
      <c r="N66" s="125">
        <v>35.576900000000002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2020</v>
      </c>
      <c r="E67" s="127">
        <f t="shared" si="3"/>
        <v>115.71000000000001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115.71000000000001</v>
      </c>
      <c r="M67" s="127">
        <v>59.95</v>
      </c>
      <c r="N67" s="127">
        <v>55.76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2021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2020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2021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2020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2021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2020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2021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2020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2021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2020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2021</v>
      </c>
      <c r="E78" s="125">
        <f t="shared" si="3"/>
        <v>21.111218999999998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21.111218999999998</v>
      </c>
      <c r="M78" s="125">
        <v>0</v>
      </c>
      <c r="N78" s="125">
        <v>21.111218999999998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2020</v>
      </c>
      <c r="E79" s="127">
        <f t="shared" si="3"/>
        <v>20.190999999999999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20.190999999999999</v>
      </c>
      <c r="M79" s="127">
        <v>0</v>
      </c>
      <c r="N79" s="127">
        <v>20.190999999999999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2021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2020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2021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2020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2021</v>
      </c>
      <c r="E84" s="125">
        <f t="shared" si="6"/>
        <v>589.98030100000005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589.98030100000005</v>
      </c>
      <c r="M84" s="125">
        <v>247.55971500000001</v>
      </c>
      <c r="N84" s="125">
        <v>83.144976</v>
      </c>
      <c r="O84" s="125">
        <v>0</v>
      </c>
      <c r="P84" s="125">
        <v>259.27560999999997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2020</v>
      </c>
      <c r="E85" s="127">
        <f t="shared" si="6"/>
        <v>239.53000000000003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239.53000000000003</v>
      </c>
      <c r="M85" s="127">
        <v>119.325</v>
      </c>
      <c r="N85" s="127">
        <v>92.094999999999999</v>
      </c>
      <c r="O85" s="127">
        <v>0</v>
      </c>
      <c r="P85" s="127">
        <v>28.11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2021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2020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2021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2020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2021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2020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22658.663478000002</v>
      </c>
      <c r="F12" s="71">
        <v>1769.305652</v>
      </c>
      <c r="G12" s="162">
        <v>54.724752000000002</v>
      </c>
      <c r="H12" s="125">
        <v>2486.4228440000002</v>
      </c>
      <c r="I12" s="125">
        <v>9849.2010170000012</v>
      </c>
      <c r="J12" s="126">
        <v>1592.354339</v>
      </c>
      <c r="K12" s="162">
        <v>1686.0895210000001</v>
      </c>
      <c r="L12" s="125">
        <v>6407.3293159999994</v>
      </c>
      <c r="M12" s="125">
        <v>416.10366299999998</v>
      </c>
      <c r="N12" s="126">
        <v>166.43802600000001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22211.956999999999</v>
      </c>
      <c r="F13" s="83">
        <v>1710.9390000000001</v>
      </c>
      <c r="G13" s="166">
        <v>58.186999999999998</v>
      </c>
      <c r="H13" s="167">
        <v>2674.223</v>
      </c>
      <c r="I13" s="167">
        <v>9477.7150000000001</v>
      </c>
      <c r="J13" s="168">
        <v>1404.9949999999999</v>
      </c>
      <c r="K13" s="166">
        <v>1722.5840000000001</v>
      </c>
      <c r="L13" s="167">
        <v>6273.201</v>
      </c>
      <c r="M13" s="167">
        <v>420.57600000000002</v>
      </c>
      <c r="N13" s="168">
        <v>180.476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21245.431767000002</v>
      </c>
      <c r="F14" s="83">
        <v>1205.504261</v>
      </c>
      <c r="G14" s="162">
        <v>54.724752000000002</v>
      </c>
      <c r="H14" s="125">
        <v>2426.4228440000002</v>
      </c>
      <c r="I14" s="125">
        <v>9223.5382090000003</v>
      </c>
      <c r="J14" s="126">
        <v>1513.5868270000001</v>
      </c>
      <c r="K14" s="162">
        <v>1205.504261</v>
      </c>
      <c r="L14" s="125">
        <v>6268.1834250000002</v>
      </c>
      <c r="M14" s="125">
        <v>387.03342300000003</v>
      </c>
      <c r="N14" s="126">
        <v>166.43802600000001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20885.781999999999</v>
      </c>
      <c r="F15" s="83">
        <v>1148.771</v>
      </c>
      <c r="G15" s="166">
        <v>58.186999999999998</v>
      </c>
      <c r="H15" s="167">
        <v>2674.223</v>
      </c>
      <c r="I15" s="167">
        <v>8876.0130000000008</v>
      </c>
      <c r="J15" s="168">
        <v>1322.69</v>
      </c>
      <c r="K15" s="166">
        <v>1148.771</v>
      </c>
      <c r="L15" s="167">
        <v>6237.3360000000002</v>
      </c>
      <c r="M15" s="167">
        <v>388.08600000000001</v>
      </c>
      <c r="N15" s="168">
        <v>180.476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32.278891999999999</v>
      </c>
      <c r="F16" s="83">
        <v>32.278891999999999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32.278891999999999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35.865000000000002</v>
      </c>
      <c r="F17" s="83">
        <v>35.865000000000002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35.865000000000002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29.070239999999998</v>
      </c>
      <c r="F20" s="83">
        <v>29.070239999999998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29.070239999999998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32.49</v>
      </c>
      <c r="F21" s="83">
        <v>32.49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32.49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2021</v>
      </c>
      <c r="E26" s="161">
        <f t="shared" si="0"/>
        <v>197.22117800000001</v>
      </c>
      <c r="F26" s="83">
        <v>197.22117800000001</v>
      </c>
      <c r="G26" s="162">
        <v>0</v>
      </c>
      <c r="H26" s="125">
        <v>0</v>
      </c>
      <c r="I26" s="125">
        <v>0</v>
      </c>
      <c r="J26" s="126">
        <v>0</v>
      </c>
      <c r="K26" s="162">
        <v>197.22117800000001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249.93600000000001</v>
      </c>
      <c r="F27" s="83">
        <v>249.93600000000001</v>
      </c>
      <c r="G27" s="166">
        <v>0</v>
      </c>
      <c r="H27" s="167">
        <v>0</v>
      </c>
      <c r="I27" s="167">
        <v>0</v>
      </c>
      <c r="J27" s="168">
        <v>0</v>
      </c>
      <c r="K27" s="166">
        <v>249.93600000000001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2021</v>
      </c>
      <c r="E30" s="161">
        <f t="shared" si="0"/>
        <v>677.21750599999996</v>
      </c>
      <c r="F30" s="83">
        <v>81.344702000000012</v>
      </c>
      <c r="G30" s="162">
        <v>0</v>
      </c>
      <c r="H30" s="125">
        <v>0</v>
      </c>
      <c r="I30" s="125">
        <v>595.87280399999997</v>
      </c>
      <c r="J30" s="126">
        <v>0</v>
      </c>
      <c r="K30" s="162">
        <v>81.344702000000012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689.97</v>
      </c>
      <c r="F31" s="83">
        <v>121.913</v>
      </c>
      <c r="G31" s="166">
        <v>0</v>
      </c>
      <c r="H31" s="167">
        <v>0</v>
      </c>
      <c r="I31" s="167">
        <v>568.05700000000002</v>
      </c>
      <c r="J31" s="168">
        <v>0</v>
      </c>
      <c r="K31" s="166">
        <v>121.913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16.110157000000001</v>
      </c>
      <c r="F44" s="83">
        <v>16.110157000000001</v>
      </c>
      <c r="G44" s="162">
        <v>0</v>
      </c>
      <c r="H44" s="125">
        <v>0</v>
      </c>
      <c r="I44" s="125">
        <v>0</v>
      </c>
      <c r="J44" s="126">
        <v>0</v>
      </c>
      <c r="K44" s="162">
        <v>16.110157000000001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4.4180000000000001</v>
      </c>
      <c r="F45" s="83">
        <v>4.4180000000000001</v>
      </c>
      <c r="G45" s="166">
        <v>0</v>
      </c>
      <c r="H45" s="167">
        <v>0</v>
      </c>
      <c r="I45" s="167">
        <v>0</v>
      </c>
      <c r="J45" s="168">
        <v>0</v>
      </c>
      <c r="K45" s="166">
        <v>4.4180000000000001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2021</v>
      </c>
      <c r="E46" s="161">
        <f t="shared" si="3"/>
        <v>83.890546999999998</v>
      </c>
      <c r="F46" s="83">
        <v>12.720706</v>
      </c>
      <c r="G46" s="162">
        <v>0</v>
      </c>
      <c r="H46" s="125">
        <v>60</v>
      </c>
      <c r="I46" s="125">
        <v>11.169841</v>
      </c>
      <c r="J46" s="126">
        <v>0</v>
      </c>
      <c r="K46" s="162">
        <v>12.720706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33.137</v>
      </c>
      <c r="F47" s="83">
        <v>16.635000000000002</v>
      </c>
      <c r="G47" s="166">
        <v>0</v>
      </c>
      <c r="H47" s="167">
        <v>0</v>
      </c>
      <c r="I47" s="167">
        <v>16.501999999999999</v>
      </c>
      <c r="J47" s="168">
        <v>0</v>
      </c>
      <c r="K47" s="166">
        <v>16.635000000000002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2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2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2020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2021</v>
      </c>
      <c r="E64" s="161">
        <f t="shared" si="3"/>
        <v>85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85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80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80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2021</v>
      </c>
      <c r="E74" s="161">
        <f t="shared" si="3"/>
        <v>106.86699900000001</v>
      </c>
      <c r="F74" s="83">
        <v>106.86699900000001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106.86699900000001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2021</v>
      </c>
      <c r="E78" s="161">
        <f t="shared" si="6"/>
        <v>18.620163000000002</v>
      </c>
      <c r="F78" s="83">
        <v>0</v>
      </c>
      <c r="G78" s="162">
        <v>0</v>
      </c>
      <c r="H78" s="125">
        <v>0</v>
      </c>
      <c r="I78" s="125">
        <v>18.620163000000002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17.143000000000001</v>
      </c>
      <c r="F79" s="83">
        <v>0</v>
      </c>
      <c r="G79" s="166">
        <v>0</v>
      </c>
      <c r="H79" s="167">
        <v>0</v>
      </c>
      <c r="I79" s="167">
        <v>17.143000000000001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2021</v>
      </c>
      <c r="E80" s="161">
        <f t="shared" si="6"/>
        <v>88.188517000000004</v>
      </c>
      <c r="F80" s="83">
        <v>88.188517000000004</v>
      </c>
      <c r="G80" s="162">
        <v>0</v>
      </c>
      <c r="H80" s="125">
        <v>0</v>
      </c>
      <c r="I80" s="125">
        <v>0</v>
      </c>
      <c r="J80" s="126">
        <v>0</v>
      </c>
      <c r="K80" s="162">
        <v>88.188517000000004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100.911</v>
      </c>
      <c r="F81" s="83">
        <v>100.911</v>
      </c>
      <c r="G81" s="166">
        <v>0</v>
      </c>
      <c r="H81" s="167">
        <v>0</v>
      </c>
      <c r="I81" s="167">
        <v>0</v>
      </c>
      <c r="J81" s="168">
        <v>0</v>
      </c>
      <c r="K81" s="166">
        <v>100.911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2021</v>
      </c>
      <c r="E84" s="161">
        <f t="shared" si="6"/>
        <v>78.767512000000011</v>
      </c>
      <c r="F84" s="83">
        <v>0</v>
      </c>
      <c r="G84" s="162">
        <v>0</v>
      </c>
      <c r="H84" s="125">
        <v>0</v>
      </c>
      <c r="I84" s="125">
        <v>0</v>
      </c>
      <c r="J84" s="126">
        <v>78.767512000000011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82.305000000000007</v>
      </c>
      <c r="F85" s="83">
        <v>0</v>
      </c>
      <c r="G85" s="166">
        <v>0</v>
      </c>
      <c r="H85" s="167">
        <v>0</v>
      </c>
      <c r="I85" s="167">
        <v>0</v>
      </c>
      <c r="J85" s="168">
        <v>82.305000000000007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1.31552</v>
      </c>
      <c r="P12" s="125">
        <v>1.227865</v>
      </c>
      <c r="Q12" s="125">
        <v>5.1119999999999999E-2</v>
      </c>
      <c r="R12" s="125">
        <v>3.6534999999999998E-2</v>
      </c>
      <c r="S12" s="164">
        <v>0</v>
      </c>
      <c r="T12" s="163">
        <f t="shared" ref="T12:T43" si="2">SUM(U12:X12)</f>
        <v>3.2314430000000001</v>
      </c>
      <c r="U12" s="125">
        <v>2.884951</v>
      </c>
      <c r="V12" s="125">
        <v>0.102413</v>
      </c>
      <c r="W12" s="125">
        <v>0.24407899999999999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0.16800000000000001</v>
      </c>
      <c r="P13" s="167">
        <v>3.9E-2</v>
      </c>
      <c r="Q13" s="167">
        <v>0.10100000000000001</v>
      </c>
      <c r="R13" s="167">
        <v>2.8000000000000001E-2</v>
      </c>
      <c r="S13" s="170">
        <v>0</v>
      </c>
      <c r="T13" s="169">
        <f t="shared" si="2"/>
        <v>0.52600000000000002</v>
      </c>
      <c r="U13" s="167">
        <v>0</v>
      </c>
      <c r="V13" s="167">
        <v>0.26</v>
      </c>
      <c r="W13" s="167">
        <v>0.26600000000000001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8.7654999999999997E-2</v>
      </c>
      <c r="P14" s="125">
        <v>0</v>
      </c>
      <c r="Q14" s="125">
        <v>5.1119999999999999E-2</v>
      </c>
      <c r="R14" s="125">
        <v>3.6534999999999998E-2</v>
      </c>
      <c r="S14" s="164">
        <v>0</v>
      </c>
      <c r="T14" s="163">
        <f t="shared" si="2"/>
        <v>0.34649200000000002</v>
      </c>
      <c r="U14" s="125">
        <v>0</v>
      </c>
      <c r="V14" s="125">
        <v>0.102413</v>
      </c>
      <c r="W14" s="125">
        <v>0.24407899999999999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0.16800000000000001</v>
      </c>
      <c r="P15" s="167">
        <v>3.9E-2</v>
      </c>
      <c r="Q15" s="167">
        <v>0.10100000000000001</v>
      </c>
      <c r="R15" s="167">
        <v>2.8000000000000001E-2</v>
      </c>
      <c r="S15" s="170">
        <v>0</v>
      </c>
      <c r="T15" s="169">
        <f t="shared" si="2"/>
        <v>0.52600000000000002</v>
      </c>
      <c r="U15" s="167">
        <v>0</v>
      </c>
      <c r="V15" s="167">
        <v>0.26</v>
      </c>
      <c r="W15" s="167">
        <v>0.26600000000000001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2021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1.0022880000000001</v>
      </c>
      <c r="P26" s="125">
        <v>1.0022880000000001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2021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0.225577</v>
      </c>
      <c r="P44" s="125">
        <v>0.225577</v>
      </c>
      <c r="Q44" s="125">
        <v>0</v>
      </c>
      <c r="R44" s="125">
        <v>0</v>
      </c>
      <c r="S44" s="164">
        <v>0</v>
      </c>
      <c r="T44" s="163">
        <f t="shared" ref="T44:T75" si="5">SUM(U44:X44)</f>
        <v>2.884951</v>
      </c>
      <c r="U44" s="125">
        <v>2.884951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2021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hidden="1" customHeight="1" x14ac:dyDescent="0.2">
      <c r="B54" s="14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hidden="1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hidden="1" customHeight="1" x14ac:dyDescent="0.2">
      <c r="B60" s="14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hidden="1" customHeight="1" x14ac:dyDescent="0.2">
      <c r="B61" s="2"/>
      <c r="C61" s="81"/>
      <c r="D61" s="81" t="str">
        <f>$D$13</f>
        <v>Jahr 2020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2021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2021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2021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2021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2021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8"/>
      <c r="E4" s="308"/>
      <c r="F4" s="308"/>
      <c r="G4" s="308"/>
      <c r="H4" s="308"/>
      <c r="I4" s="308"/>
      <c r="J4" s="90"/>
      <c r="M4" s="90"/>
    </row>
    <row r="5" spans="1:13" ht="21.75" customHeight="1" x14ac:dyDescent="0.2">
      <c r="B5" s="2"/>
      <c r="C5" s="326" t="s">
        <v>166</v>
      </c>
      <c r="D5" s="308"/>
      <c r="E5" s="308"/>
      <c r="F5" s="308"/>
      <c r="G5" s="308"/>
      <c r="H5" s="308"/>
      <c r="I5" s="308"/>
      <c r="J5" s="90"/>
      <c r="M5" s="90"/>
    </row>
    <row r="6" spans="1:13" ht="15" customHeight="1" x14ac:dyDescent="0.2">
      <c r="B6" s="2"/>
      <c r="C6" s="89" t="str">
        <f>UebInstitutQuartal</f>
        <v>4. Quartal 2021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2020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2020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2021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2020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2021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2020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2021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2020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2021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2020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2021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2020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2021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2020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2021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2020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2021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2020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2021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2020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2021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2020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2021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2020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2021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2020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2021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2020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2021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2020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2021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2020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2021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2020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2021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2020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2021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2020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2021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2020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2021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2020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2021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2020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2021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2020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2021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2020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2021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2020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2021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2020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2021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2020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2021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2020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2021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2020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2021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2020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2021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2020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2021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2020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2021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2020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2021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2020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2021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2020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2021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2020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2021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2020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2021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2020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2021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2020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2021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2020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2021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2020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2021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2020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2021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2020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2021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2020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2021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2020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2021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2020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2021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2020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2021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2020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2021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2020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2021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2020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2021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2020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2021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2020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2021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2020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2021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2020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2021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2020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2021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2020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2021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2020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2021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2020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2021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2020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2021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2020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2021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2020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2021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2020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2021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2020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2021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2020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2021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2020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2021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2020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2021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2020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2021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2020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2021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2020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2021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2020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2021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2020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2021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2020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2021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2020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2021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2020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2021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2020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2021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2020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2021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2020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2021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2020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2021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2020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2021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2020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2021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2020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2021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2020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2021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2020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2021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2020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2021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2020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2021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2020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2021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2020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2021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2020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2021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2020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2021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2020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2021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2020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2021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2020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2021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2020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2021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2020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2021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2020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2021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2020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2021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2020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2021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2020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2021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2020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2021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2020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2021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2020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2021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2020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2021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2020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2021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2020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2021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2020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2021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2020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2021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2020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2021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2020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2021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2020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2021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2020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2021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2020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2021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2020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2021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2020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2021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2020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2021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2020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2021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2020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2021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2020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2021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2020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2021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2020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2021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2020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2021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2020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2021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2020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2021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2020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2021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2020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2021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2020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2021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2020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2021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2020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2021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2020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2021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2020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2021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2020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2021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2020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2021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2020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2021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2020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2021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2020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2021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2020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2021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2020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2021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2020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2021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2020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2021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2020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2021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2020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2021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2020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2021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2020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2021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2020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2021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2020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2021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2020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2021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2020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2021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2020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2021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2020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2021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2020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2021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2020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2021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2020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2021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2020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2021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2020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2021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2020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2021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2020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2021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2020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2021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2020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2021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2020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2021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2020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2021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2020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2021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2020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2021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2020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2021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2020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2021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2020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2021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2020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2021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2020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2021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2020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2021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2020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2021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2020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2021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2020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2021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2020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2021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2020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2021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2020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2021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2020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2021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2020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2021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2020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2021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2020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2021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2020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2021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2020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2021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2020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2021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2020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2021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2020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2021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2020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2021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2020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2021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2020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2021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2020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2021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2020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2021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2020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2021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2020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2021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2020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2021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2020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2021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2020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2021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2020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2021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2020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2021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2020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2021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2020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2021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2020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2021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2020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2021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2020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2021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2020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2021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2020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2021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2020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2021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2020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2021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2020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2021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2020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2021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2020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2021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2020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2021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2020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2021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2020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2021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2020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8"/>
      <c r="E4" s="308"/>
      <c r="F4" s="308"/>
      <c r="G4" s="308"/>
      <c r="H4" s="90"/>
      <c r="K4" s="90"/>
    </row>
    <row r="5" spans="1:11" ht="21.75" customHeight="1" x14ac:dyDescent="0.2">
      <c r="B5" s="2"/>
      <c r="C5" s="314" t="s">
        <v>347</v>
      </c>
      <c r="D5" s="308"/>
      <c r="E5" s="308"/>
      <c r="F5" s="308"/>
      <c r="G5" s="308"/>
      <c r="H5" s="90"/>
      <c r="K5" s="90"/>
    </row>
    <row r="6" spans="1:11" ht="15" customHeight="1" x14ac:dyDescent="0.2">
      <c r="B6" s="2"/>
      <c r="C6" s="89" t="str">
        <f>UebInstitutQuartal</f>
        <v>4. Quartal 2021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2020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2020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2021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2020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2021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2020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2021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2020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2021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2020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2021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2020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2021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2020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2021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2020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2021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2020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2021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2020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2021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2020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2021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2020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2021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2020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2021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2020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2021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2020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2021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2020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2021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2020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2021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2020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2021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2020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2021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2020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2021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2020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2021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2020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2021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2020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2021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2020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2021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2020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2021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2020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2021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2020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2021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2020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2021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2020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2021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2020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2021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2020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2021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2020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2021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2020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2021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2020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2021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2020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2021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2020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2021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2020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2021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2020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2021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2020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2021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2020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2021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2020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2021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2020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2021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2020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2021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2020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2021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2020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2021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2020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2021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2020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2021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2020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2021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2020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2021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2020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2021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2020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2021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2020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2021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2020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2021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2020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2021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2020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2021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2020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2021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2020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2021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2020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2021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2020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2021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2020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2021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2020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2021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2020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2021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2020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2021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2020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2021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2020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2021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2020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2021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2020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2021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2020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2021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2020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2021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2020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2021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2020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2021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2020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2021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2020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2021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2020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2021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2020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2021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2020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2021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2020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2021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2020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2021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2020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2021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2020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2021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2020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2021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2020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2021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2020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2021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2020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2021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2020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2021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2020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2021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2020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2021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2020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2021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2020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2021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2020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2021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2020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2021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2020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2021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2020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2021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2020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2021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2020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2021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2020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2021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2020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2021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2020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2021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2020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2021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2020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2021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2020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2021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2020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2021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2020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2021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2020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2021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2020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2021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2020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2021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2020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2021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2020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2021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2020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2021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2020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2021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2020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2021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2020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2021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2020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2021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2020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2021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2020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2021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2020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2021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2020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2021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2020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2021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2020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2021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2020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2021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2020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2021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2020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2021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2020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2021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2020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2021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2020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2021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2020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2021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2020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2021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2020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2021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2020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2021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2020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2021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2020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2021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2020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2021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2020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2021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2020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2021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2020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2021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2020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2021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2020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2021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2020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2021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2020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2021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2020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2021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2020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2021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2020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2021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2020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2021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2020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2021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2020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2021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2020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2021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2020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2021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2020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2021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2020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2021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2020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2021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2020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2021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2020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2021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2020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2021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2020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2021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2020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2021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2020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2021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2020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2021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2020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2021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2020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2021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2020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2021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2020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2021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2020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2021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2020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2021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2020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2021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2020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2021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2020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2021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2020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2021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2020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2021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2020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2021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2020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2021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2020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2021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2020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2021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2020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2021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2020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2021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2020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2021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2020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2021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2020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2021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2020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2021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2020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2021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2020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2021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2020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2021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2020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2021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2020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2021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2020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2021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2020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2021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2020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2021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2020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2021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2020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2021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2020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2021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2020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2021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2020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2021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2020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2021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2020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2021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2020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2021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2020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2021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2020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2021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2020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2021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2020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2021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2020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2021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2020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2021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2020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2021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2020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2021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2020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2021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2020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2021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2020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2021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2020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2021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2020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2021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2020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2021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2020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2021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2020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359</v>
      </c>
      <c r="F13" s="125">
        <v>0</v>
      </c>
      <c r="G13" s="125">
        <v>0</v>
      </c>
      <c r="H13" s="125">
        <v>0</v>
      </c>
      <c r="I13" s="164">
        <v>359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409</v>
      </c>
      <c r="F14" s="167">
        <v>0</v>
      </c>
      <c r="G14" s="167">
        <v>0</v>
      </c>
      <c r="H14" s="167">
        <v>0</v>
      </c>
      <c r="I14" s="170">
        <v>409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329</v>
      </c>
      <c r="F15" s="125">
        <v>0</v>
      </c>
      <c r="G15" s="125">
        <v>0</v>
      </c>
      <c r="H15" s="125">
        <v>0</v>
      </c>
      <c r="I15" s="164">
        <v>329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379</v>
      </c>
      <c r="F16" s="167">
        <v>0</v>
      </c>
      <c r="G16" s="167">
        <v>0</v>
      </c>
      <c r="H16" s="167">
        <v>0</v>
      </c>
      <c r="I16" s="170">
        <v>379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2022-02-08T10:38:18Z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54d16870-4956-4b1e-8386-80221aeb013a</vt:lpwstr>
  </property>
</Properties>
</file>