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rj\Blb\Z\ZEDERPROD\§28PfandBG\2021\20210930\"/>
    </mc:Choice>
  </mc:AlternateContent>
  <bookViews>
    <workbookView xWindow="0" yWindow="0" windowWidth="16380" windowHeight="8190" tabRatio="50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state="hidden" r:id="rId7"/>
    <sheet name="StTdf" sheetId="8" state="hidden" r:id="rId8"/>
    <sheet name="StTwh" sheetId="9" r:id="rId9"/>
    <sheet name="StTwo" sheetId="10" r:id="rId10"/>
    <sheet name="StTws" sheetId="11" state="hidden" r:id="rId11"/>
    <sheet name="StTwf" sheetId="12" state="hidden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StTdf!$A$1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StTds!$A$1</definedName>
    <definedName name="_xlnm.Print_Area" localSheetId="12">StTk!$B$2:$E$102</definedName>
    <definedName name="_xlnm.Print_Area" localSheetId="11">StTwf!$A$1</definedName>
    <definedName name="_xlnm.Print_Area" localSheetId="8">StTwh!$B$2:$I$88</definedName>
    <definedName name="_xlnm.Print_Area" localSheetId="9">StTwo!$B$2:$H$88</definedName>
    <definedName name="_xlnm.Print_Area" localSheetId="10">StTws!$A$1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62913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D33" i="13" s="1"/>
  <c r="F12" i="14"/>
  <c r="F11" i="14"/>
  <c r="E12" i="12" s="1"/>
  <c r="F10" i="14"/>
  <c r="I9" i="14"/>
  <c r="C89" i="12" s="1"/>
  <c r="F9" i="14"/>
  <c r="F7" i="14"/>
  <c r="F8" i="14" s="1"/>
  <c r="F5" i="14"/>
  <c r="B107" i="13"/>
  <c r="D84" i="12"/>
  <c r="D82" i="12"/>
  <c r="D76" i="12"/>
  <c r="D74" i="12"/>
  <c r="D68" i="12"/>
  <c r="D66" i="12"/>
  <c r="D60" i="12"/>
  <c r="D58" i="12"/>
  <c r="D52" i="12"/>
  <c r="D50" i="12"/>
  <c r="D44" i="12"/>
  <c r="D42" i="12"/>
  <c r="D36" i="12"/>
  <c r="D34" i="12"/>
  <c r="D28" i="12"/>
  <c r="D26" i="12"/>
  <c r="D20" i="12"/>
  <c r="D18" i="12"/>
  <c r="D14" i="12"/>
  <c r="D88" i="12" s="1"/>
  <c r="D13" i="12"/>
  <c r="D12" i="12"/>
  <c r="C89" i="11"/>
  <c r="D88" i="11"/>
  <c r="D87" i="11"/>
  <c r="D83" i="11"/>
  <c r="D81" i="11"/>
  <c r="D79" i="11"/>
  <c r="D75" i="11"/>
  <c r="D73" i="11"/>
  <c r="D71" i="11"/>
  <c r="D70" i="11"/>
  <c r="D67" i="11"/>
  <c r="D65" i="11"/>
  <c r="D63" i="11"/>
  <c r="D62" i="11"/>
  <c r="D59" i="11"/>
  <c r="D57" i="11"/>
  <c r="D56" i="11"/>
  <c r="D55" i="11"/>
  <c r="D54" i="11"/>
  <c r="D51" i="11"/>
  <c r="D49" i="11"/>
  <c r="D48" i="11"/>
  <c r="D47" i="11"/>
  <c r="D46" i="11"/>
  <c r="D43" i="11"/>
  <c r="D41" i="11"/>
  <c r="D40" i="11"/>
  <c r="D39" i="11"/>
  <c r="D38" i="11"/>
  <c r="D35" i="11"/>
  <c r="D33" i="11"/>
  <c r="D32" i="11"/>
  <c r="D31" i="11"/>
  <c r="D27" i="11"/>
  <c r="D25" i="11"/>
  <c r="D24" i="11"/>
  <c r="D23" i="11"/>
  <c r="D19" i="11"/>
  <c r="D17" i="11"/>
  <c r="D15" i="11"/>
  <c r="D14" i="11"/>
  <c r="D86" i="11" s="1"/>
  <c r="D13" i="11"/>
  <c r="D85" i="11" s="1"/>
  <c r="H12" i="11"/>
  <c r="E12" i="11"/>
  <c r="D12" i="11"/>
  <c r="C89" i="10"/>
  <c r="D85" i="10"/>
  <c r="D84" i="10"/>
  <c r="D82" i="10"/>
  <c r="D76" i="10"/>
  <c r="D74" i="10"/>
  <c r="D68" i="10"/>
  <c r="D67" i="10"/>
  <c r="D66" i="10"/>
  <c r="D60" i="10"/>
  <c r="D58" i="10"/>
  <c r="D55" i="10"/>
  <c r="D52" i="10"/>
  <c r="D50" i="10"/>
  <c r="D44" i="10"/>
  <c r="D43" i="10"/>
  <c r="D42" i="10"/>
  <c r="D36" i="10"/>
  <c r="D35" i="10"/>
  <c r="D34" i="10"/>
  <c r="D28" i="10"/>
  <c r="D26" i="10"/>
  <c r="D23" i="10"/>
  <c r="D21" i="10"/>
  <c r="D20" i="10"/>
  <c r="D19" i="10"/>
  <c r="D18" i="10"/>
  <c r="D14" i="10"/>
  <c r="D88" i="10" s="1"/>
  <c r="D13" i="10"/>
  <c r="D79" i="10" s="1"/>
  <c r="F12" i="10"/>
  <c r="E12" i="10"/>
  <c r="D12" i="10"/>
  <c r="C89" i="9"/>
  <c r="D77" i="9"/>
  <c r="D14" i="9"/>
  <c r="D13" i="9"/>
  <c r="D12" i="9"/>
  <c r="C435" i="8"/>
  <c r="D433" i="8"/>
  <c r="D431" i="8"/>
  <c r="D428" i="8"/>
  <c r="D427" i="8"/>
  <c r="D425" i="8"/>
  <c r="D421" i="8"/>
  <c r="D417" i="8"/>
  <c r="D413" i="8"/>
  <c r="D411" i="8"/>
  <c r="D410" i="8"/>
  <c r="D407" i="8"/>
  <c r="D405" i="8"/>
  <c r="D403" i="8"/>
  <c r="D401" i="8"/>
  <c r="D399" i="8"/>
  <c r="D395" i="8"/>
  <c r="D393" i="8"/>
  <c r="D389" i="8"/>
  <c r="D388" i="8"/>
  <c r="D385" i="8"/>
  <c r="D381" i="8"/>
  <c r="D379" i="8"/>
  <c r="D378" i="8"/>
  <c r="D375" i="8"/>
  <c r="D373" i="8"/>
  <c r="D371" i="8"/>
  <c r="D369" i="8"/>
  <c r="D367" i="8"/>
  <c r="D363" i="8"/>
  <c r="D361" i="8"/>
  <c r="D357" i="8"/>
  <c r="D353" i="8"/>
  <c r="D349" i="8"/>
  <c r="D347" i="8"/>
  <c r="D343" i="8"/>
  <c r="D341" i="8"/>
  <c r="D339" i="8"/>
  <c r="D337" i="8"/>
  <c r="D335" i="8"/>
  <c r="D331" i="8"/>
  <c r="D329" i="8"/>
  <c r="D325" i="8"/>
  <c r="D321" i="8"/>
  <c r="D317" i="8"/>
  <c r="D315" i="8"/>
  <c r="D311" i="8"/>
  <c r="D309" i="8"/>
  <c r="D307" i="8"/>
  <c r="D305" i="8"/>
  <c r="D303" i="8"/>
  <c r="D299" i="8"/>
  <c r="D297" i="8"/>
  <c r="D293" i="8"/>
  <c r="D292" i="8"/>
  <c r="D290" i="8"/>
  <c r="D289" i="8"/>
  <c r="D285" i="8"/>
  <c r="D283" i="8"/>
  <c r="D279" i="8"/>
  <c r="D277" i="8"/>
  <c r="D275" i="8"/>
  <c r="D273" i="8"/>
  <c r="D271" i="8"/>
  <c r="D267" i="8"/>
  <c r="D265" i="8"/>
  <c r="D261" i="8"/>
  <c r="D258" i="8"/>
  <c r="D257" i="8"/>
  <c r="D253" i="8"/>
  <c r="D251" i="8"/>
  <c r="D247" i="8"/>
  <c r="D245" i="8"/>
  <c r="D243" i="8"/>
  <c r="D241" i="8"/>
  <c r="D239" i="8"/>
  <c r="D235" i="8"/>
  <c r="D233" i="8"/>
  <c r="D229" i="8"/>
  <c r="D225" i="8"/>
  <c r="D221" i="8"/>
  <c r="D219" i="8"/>
  <c r="D218" i="8"/>
  <c r="D215" i="8"/>
  <c r="D213" i="8"/>
  <c r="D211" i="8"/>
  <c r="D209" i="8"/>
  <c r="D207" i="8"/>
  <c r="D203" i="8"/>
  <c r="D201" i="8"/>
  <c r="D197" i="8"/>
  <c r="D193" i="8"/>
  <c r="D189" i="8"/>
  <c r="D187" i="8"/>
  <c r="D183" i="8"/>
  <c r="D181" i="8"/>
  <c r="D179" i="8"/>
  <c r="D177" i="8"/>
  <c r="D175" i="8"/>
  <c r="D172" i="8"/>
  <c r="D171" i="8"/>
  <c r="D169" i="8"/>
  <c r="D165" i="8"/>
  <c r="D161" i="8"/>
  <c r="D157" i="8"/>
  <c r="D155" i="8"/>
  <c r="D154" i="8"/>
  <c r="D151" i="8"/>
  <c r="D149" i="8"/>
  <c r="D147" i="8"/>
  <c r="D145" i="8"/>
  <c r="D143" i="8"/>
  <c r="D139" i="8"/>
  <c r="D137" i="8"/>
  <c r="D133" i="8"/>
  <c r="D132" i="8"/>
  <c r="D129" i="8"/>
  <c r="D125" i="8"/>
  <c r="D123" i="8"/>
  <c r="D122" i="8"/>
  <c r="D119" i="8"/>
  <c r="D117" i="8"/>
  <c r="D115" i="8"/>
  <c r="D113" i="8"/>
  <c r="D111" i="8"/>
  <c r="D107" i="8"/>
  <c r="D105" i="8"/>
  <c r="D101" i="8"/>
  <c r="D98" i="8"/>
  <c r="D97" i="8"/>
  <c r="D91" i="8"/>
  <c r="D89" i="8"/>
  <c r="D88" i="8"/>
  <c r="D83" i="8"/>
  <c r="D81" i="8"/>
  <c r="D76" i="8"/>
  <c r="D75" i="8"/>
  <c r="D73" i="8"/>
  <c r="D70" i="8"/>
  <c r="D67" i="8"/>
  <c r="D65" i="8"/>
  <c r="D64" i="8"/>
  <c r="D62" i="8"/>
  <c r="D59" i="8"/>
  <c r="D57" i="8"/>
  <c r="D51" i="8"/>
  <c r="D49" i="8"/>
  <c r="D44" i="8"/>
  <c r="D43" i="8"/>
  <c r="D41" i="8"/>
  <c r="D38" i="8"/>
  <c r="D36" i="8"/>
  <c r="D35" i="8"/>
  <c r="D33" i="8"/>
  <c r="D27" i="8"/>
  <c r="D25" i="8"/>
  <c r="D24" i="8"/>
  <c r="D20" i="8"/>
  <c r="D19" i="8"/>
  <c r="D17" i="8"/>
  <c r="D13" i="8"/>
  <c r="D415" i="8" s="1"/>
  <c r="D12" i="8"/>
  <c r="D354" i="8" s="1"/>
  <c r="D11" i="8"/>
  <c r="C435" i="7"/>
  <c r="E433" i="7"/>
  <c r="E432" i="7"/>
  <c r="E431" i="7"/>
  <c r="E430" i="7"/>
  <c r="E429" i="7"/>
  <c r="E428" i="7"/>
  <c r="E427" i="7"/>
  <c r="D427" i="7"/>
  <c r="E426" i="7"/>
  <c r="E425" i="7"/>
  <c r="E424" i="7"/>
  <c r="E423" i="7"/>
  <c r="D423" i="7"/>
  <c r="E422" i="7"/>
  <c r="E421" i="7"/>
  <c r="D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D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D375" i="7"/>
  <c r="E374" i="7"/>
  <c r="E373" i="7"/>
  <c r="E372" i="7"/>
  <c r="E371" i="7"/>
  <c r="D371" i="7"/>
  <c r="E370" i="7"/>
  <c r="E369" i="7"/>
  <c r="E368" i="7"/>
  <c r="E367" i="7"/>
  <c r="E366" i="7"/>
  <c r="E365" i="7"/>
  <c r="E364" i="7"/>
  <c r="E363" i="7"/>
  <c r="D363" i="7"/>
  <c r="E362" i="7"/>
  <c r="E361" i="7"/>
  <c r="E360" i="7"/>
  <c r="E359" i="7"/>
  <c r="D359" i="7"/>
  <c r="E358" i="7"/>
  <c r="E357" i="7"/>
  <c r="D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D345" i="7"/>
  <c r="E344" i="7"/>
  <c r="E343" i="7"/>
  <c r="E342" i="7"/>
  <c r="D342" i="7"/>
  <c r="E341" i="7"/>
  <c r="D341" i="7"/>
  <c r="E340" i="7"/>
  <c r="E339" i="7"/>
  <c r="E338" i="7"/>
  <c r="E337" i="7"/>
  <c r="E336" i="7"/>
  <c r="E335" i="7"/>
  <c r="D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D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D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D287" i="7"/>
  <c r="E286" i="7"/>
  <c r="E285" i="7"/>
  <c r="E284" i="7"/>
  <c r="E283" i="7"/>
  <c r="E282" i="7"/>
  <c r="E281" i="7"/>
  <c r="E280" i="7"/>
  <c r="E279" i="7"/>
  <c r="E278" i="7"/>
  <c r="E277" i="7"/>
  <c r="E276" i="7"/>
  <c r="D276" i="7"/>
  <c r="E275" i="7"/>
  <c r="E274" i="7"/>
  <c r="E273" i="7"/>
  <c r="E272" i="7"/>
  <c r="E271" i="7"/>
  <c r="D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D255" i="7"/>
  <c r="E254" i="7"/>
  <c r="E253" i="7"/>
  <c r="E252" i="7"/>
  <c r="E251" i="7"/>
  <c r="E250" i="7"/>
  <c r="E249" i="7"/>
  <c r="E248" i="7"/>
  <c r="E247" i="7"/>
  <c r="E246" i="7"/>
  <c r="E245" i="7"/>
  <c r="E244" i="7"/>
  <c r="D244" i="7"/>
  <c r="E243" i="7"/>
  <c r="E242" i="7"/>
  <c r="E241" i="7"/>
  <c r="E240" i="7"/>
  <c r="E239" i="7"/>
  <c r="D239" i="7"/>
  <c r="E238" i="7"/>
  <c r="E237" i="7"/>
  <c r="E236" i="7"/>
  <c r="E235" i="7"/>
  <c r="E234" i="7"/>
  <c r="E233" i="7"/>
  <c r="E232" i="7"/>
  <c r="E231" i="7"/>
  <c r="E230" i="7"/>
  <c r="E229" i="7"/>
  <c r="E228" i="7"/>
  <c r="D228" i="7"/>
  <c r="E227" i="7"/>
  <c r="E226" i="7"/>
  <c r="E225" i="7"/>
  <c r="E224" i="7"/>
  <c r="E223" i="7"/>
  <c r="D223" i="7"/>
  <c r="E222" i="7"/>
  <c r="E221" i="7"/>
  <c r="E220" i="7"/>
  <c r="E219" i="7"/>
  <c r="E218" i="7"/>
  <c r="E217" i="7"/>
  <c r="E216" i="7"/>
  <c r="E215" i="7"/>
  <c r="E214" i="7"/>
  <c r="E213" i="7"/>
  <c r="E212" i="7"/>
  <c r="D212" i="7"/>
  <c r="E211" i="7"/>
  <c r="E210" i="7"/>
  <c r="E209" i="7"/>
  <c r="E208" i="7"/>
  <c r="E207" i="7"/>
  <c r="D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D191" i="7"/>
  <c r="E190" i="7"/>
  <c r="E189" i="7"/>
  <c r="E188" i="7"/>
  <c r="E187" i="7"/>
  <c r="E186" i="7"/>
  <c r="E185" i="7"/>
  <c r="E184" i="7"/>
  <c r="E183" i="7"/>
  <c r="E182" i="7"/>
  <c r="E181" i="7"/>
  <c r="E180" i="7"/>
  <c r="D180" i="7"/>
  <c r="E179" i="7"/>
  <c r="E178" i="7"/>
  <c r="E177" i="7"/>
  <c r="E176" i="7"/>
  <c r="E175" i="7"/>
  <c r="D175" i="7"/>
  <c r="E174" i="7"/>
  <c r="E173" i="7"/>
  <c r="E172" i="7"/>
  <c r="E171" i="7"/>
  <c r="E170" i="7"/>
  <c r="E169" i="7"/>
  <c r="E168" i="7"/>
  <c r="E167" i="7"/>
  <c r="D167" i="7"/>
  <c r="E166" i="7"/>
  <c r="E165" i="7"/>
  <c r="E164" i="7"/>
  <c r="D164" i="7"/>
  <c r="E163" i="7"/>
  <c r="E162" i="7"/>
  <c r="E161" i="7"/>
  <c r="E160" i="7"/>
  <c r="E159" i="7"/>
  <c r="D159" i="7"/>
  <c r="E158" i="7"/>
  <c r="E157" i="7"/>
  <c r="E156" i="7"/>
  <c r="E155" i="7"/>
  <c r="E154" i="7"/>
  <c r="E153" i="7"/>
  <c r="E152" i="7"/>
  <c r="E151" i="7"/>
  <c r="D151" i="7"/>
  <c r="E150" i="7"/>
  <c r="E149" i="7"/>
  <c r="E148" i="7"/>
  <c r="E147" i="7"/>
  <c r="E146" i="7"/>
  <c r="E145" i="7"/>
  <c r="E144" i="7"/>
  <c r="E143" i="7"/>
  <c r="D143" i="7"/>
  <c r="E142" i="7"/>
  <c r="E141" i="7"/>
  <c r="E140" i="7"/>
  <c r="E139" i="7"/>
  <c r="E138" i="7"/>
  <c r="E137" i="7"/>
  <c r="E136" i="7"/>
  <c r="E135" i="7"/>
  <c r="D135" i="7"/>
  <c r="E134" i="7"/>
  <c r="E133" i="7"/>
  <c r="E132" i="7"/>
  <c r="D132" i="7"/>
  <c r="E131" i="7"/>
  <c r="E130" i="7"/>
  <c r="E129" i="7"/>
  <c r="E128" i="7"/>
  <c r="E127" i="7"/>
  <c r="D127" i="7"/>
  <c r="E126" i="7"/>
  <c r="E125" i="7"/>
  <c r="E124" i="7"/>
  <c r="E123" i="7"/>
  <c r="E122" i="7"/>
  <c r="E121" i="7"/>
  <c r="E120" i="7"/>
  <c r="E119" i="7"/>
  <c r="D119" i="7"/>
  <c r="E118" i="7"/>
  <c r="E117" i="7"/>
  <c r="E116" i="7"/>
  <c r="D116" i="7"/>
  <c r="E115" i="7"/>
  <c r="E114" i="7"/>
  <c r="E113" i="7"/>
  <c r="E112" i="7"/>
  <c r="E111" i="7"/>
  <c r="D111" i="7"/>
  <c r="E110" i="7"/>
  <c r="E109" i="7"/>
  <c r="E108" i="7"/>
  <c r="E107" i="7"/>
  <c r="E106" i="7"/>
  <c r="E105" i="7"/>
  <c r="E104" i="7"/>
  <c r="E103" i="7"/>
  <c r="D103" i="7"/>
  <c r="E102" i="7"/>
  <c r="E101" i="7"/>
  <c r="E100" i="7"/>
  <c r="E99" i="7"/>
  <c r="E98" i="7"/>
  <c r="E97" i="7"/>
  <c r="E96" i="7"/>
  <c r="D96" i="7"/>
  <c r="E95" i="7"/>
  <c r="E94" i="7"/>
  <c r="E93" i="7"/>
  <c r="E92" i="7"/>
  <c r="D92" i="7"/>
  <c r="E91" i="7"/>
  <c r="E90" i="7"/>
  <c r="E89" i="7"/>
  <c r="E88" i="7"/>
  <c r="E87" i="7"/>
  <c r="E86" i="7"/>
  <c r="E85" i="7"/>
  <c r="E84" i="7"/>
  <c r="D84" i="7"/>
  <c r="E83" i="7"/>
  <c r="E82" i="7"/>
  <c r="E81" i="7"/>
  <c r="E80" i="7"/>
  <c r="D80" i="7"/>
  <c r="E79" i="7"/>
  <c r="E78" i="7"/>
  <c r="E77" i="7"/>
  <c r="E76" i="7"/>
  <c r="E75" i="7"/>
  <c r="E74" i="7"/>
  <c r="E73" i="7"/>
  <c r="E72" i="7"/>
  <c r="D72" i="7"/>
  <c r="E71" i="7"/>
  <c r="E70" i="7"/>
  <c r="E69" i="7"/>
  <c r="E68" i="7"/>
  <c r="E67" i="7"/>
  <c r="E66" i="7"/>
  <c r="E65" i="7"/>
  <c r="E64" i="7"/>
  <c r="D64" i="7"/>
  <c r="E63" i="7"/>
  <c r="E62" i="7"/>
  <c r="E61" i="7"/>
  <c r="E60" i="7"/>
  <c r="D60" i="7"/>
  <c r="E59" i="7"/>
  <c r="E58" i="7"/>
  <c r="E57" i="7"/>
  <c r="E56" i="7"/>
  <c r="E55" i="7"/>
  <c r="E54" i="7"/>
  <c r="E53" i="7"/>
  <c r="E52" i="7"/>
  <c r="D52" i="7"/>
  <c r="E51" i="7"/>
  <c r="E50" i="7"/>
  <c r="E49" i="7"/>
  <c r="E48" i="7"/>
  <c r="D48" i="7"/>
  <c r="E47" i="7"/>
  <c r="E46" i="7"/>
  <c r="E45" i="7"/>
  <c r="E44" i="7"/>
  <c r="E43" i="7"/>
  <c r="E42" i="7"/>
  <c r="E41" i="7"/>
  <c r="E40" i="7"/>
  <c r="D40" i="7"/>
  <c r="E39" i="7"/>
  <c r="E38" i="7"/>
  <c r="E37" i="7"/>
  <c r="E36" i="7"/>
  <c r="E35" i="7"/>
  <c r="E34" i="7"/>
  <c r="E33" i="7"/>
  <c r="E32" i="7"/>
  <c r="D32" i="7"/>
  <c r="E31" i="7"/>
  <c r="E30" i="7"/>
  <c r="E29" i="7"/>
  <c r="E28" i="7"/>
  <c r="D28" i="7"/>
  <c r="E27" i="7"/>
  <c r="E26" i="7"/>
  <c r="E25" i="7"/>
  <c r="E24" i="7"/>
  <c r="E23" i="7"/>
  <c r="E22" i="7"/>
  <c r="E21" i="7"/>
  <c r="E20" i="7"/>
  <c r="D20" i="7"/>
  <c r="E19" i="7"/>
  <c r="E18" i="7"/>
  <c r="E17" i="7"/>
  <c r="E16" i="7"/>
  <c r="D16" i="7"/>
  <c r="E15" i="7"/>
  <c r="E14" i="7"/>
  <c r="E13" i="7"/>
  <c r="D13" i="7"/>
  <c r="E12" i="7"/>
  <c r="D12" i="7"/>
  <c r="D100" i="7" s="1"/>
  <c r="E11" i="7"/>
  <c r="D11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6" i="6" s="1"/>
  <c r="D11" i="6"/>
  <c r="X10" i="6"/>
  <c r="S10" i="6"/>
  <c r="R10" i="6"/>
  <c r="W10" i="6" s="1"/>
  <c r="Q10" i="6"/>
  <c r="V10" i="6" s="1"/>
  <c r="P10" i="6"/>
  <c r="U10" i="6" s="1"/>
  <c r="U9" i="6"/>
  <c r="T9" i="6"/>
  <c r="O9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86" i="5" s="1"/>
  <c r="D11" i="5"/>
  <c r="W10" i="5"/>
  <c r="V10" i="5"/>
  <c r="U10" i="5"/>
  <c r="S10" i="5"/>
  <c r="X10" i="5" s="1"/>
  <c r="R10" i="5"/>
  <c r="Q10" i="5"/>
  <c r="P10" i="5"/>
  <c r="U9" i="5"/>
  <c r="T9" i="5"/>
  <c r="O9" i="5"/>
  <c r="C92" i="4"/>
  <c r="L91" i="4"/>
  <c r="F91" i="4"/>
  <c r="E91" i="4"/>
  <c r="L90" i="4"/>
  <c r="E90" i="4" s="1"/>
  <c r="F90" i="4"/>
  <c r="L89" i="4"/>
  <c r="F89" i="4"/>
  <c r="E89" i="4"/>
  <c r="L88" i="4"/>
  <c r="E88" i="4" s="1"/>
  <c r="F88" i="4"/>
  <c r="L87" i="4"/>
  <c r="F87" i="4"/>
  <c r="E87" i="4"/>
  <c r="L86" i="4"/>
  <c r="F86" i="4"/>
  <c r="E86" i="4"/>
  <c r="L85" i="4"/>
  <c r="F85" i="4"/>
  <c r="E85" i="4"/>
  <c r="L84" i="4"/>
  <c r="F84" i="4"/>
  <c r="E84" i="4"/>
  <c r="L83" i="4"/>
  <c r="F83" i="4"/>
  <c r="E83" i="4"/>
  <c r="L82" i="4"/>
  <c r="E82" i="4" s="1"/>
  <c r="F82" i="4"/>
  <c r="L81" i="4"/>
  <c r="F81" i="4"/>
  <c r="E81" i="4"/>
  <c r="L80" i="4"/>
  <c r="F80" i="4"/>
  <c r="E80" i="4"/>
  <c r="L79" i="4"/>
  <c r="F79" i="4"/>
  <c r="E79" i="4"/>
  <c r="L78" i="4"/>
  <c r="F78" i="4"/>
  <c r="E78" i="4"/>
  <c r="L77" i="4"/>
  <c r="F77" i="4"/>
  <c r="E77" i="4"/>
  <c r="L76" i="4"/>
  <c r="F76" i="4"/>
  <c r="E76" i="4"/>
  <c r="L75" i="4"/>
  <c r="F75" i="4"/>
  <c r="E75" i="4"/>
  <c r="L74" i="4"/>
  <c r="E74" i="4" s="1"/>
  <c r="F74" i="4"/>
  <c r="L73" i="4"/>
  <c r="F73" i="4"/>
  <c r="E73" i="4"/>
  <c r="L72" i="4"/>
  <c r="E72" i="4" s="1"/>
  <c r="F72" i="4"/>
  <c r="L71" i="4"/>
  <c r="F71" i="4"/>
  <c r="E71" i="4"/>
  <c r="L70" i="4"/>
  <c r="F70" i="4"/>
  <c r="E70" i="4"/>
  <c r="L69" i="4"/>
  <c r="F69" i="4"/>
  <c r="E69" i="4"/>
  <c r="L68" i="4"/>
  <c r="F68" i="4"/>
  <c r="E68" i="4"/>
  <c r="L67" i="4"/>
  <c r="E67" i="4" s="1"/>
  <c r="F67" i="4"/>
  <c r="L66" i="4"/>
  <c r="F66" i="4"/>
  <c r="E66" i="4"/>
  <c r="L65" i="4"/>
  <c r="E65" i="4" s="1"/>
  <c r="F65" i="4"/>
  <c r="L64" i="4"/>
  <c r="F64" i="4"/>
  <c r="E64" i="4"/>
  <c r="L63" i="4"/>
  <c r="E63" i="4" s="1"/>
  <c r="F63" i="4"/>
  <c r="L62" i="4"/>
  <c r="E62" i="4" s="1"/>
  <c r="F62" i="4"/>
  <c r="L61" i="4"/>
  <c r="E61" i="4" s="1"/>
  <c r="F61" i="4"/>
  <c r="L60" i="4"/>
  <c r="F60" i="4"/>
  <c r="E60" i="4"/>
  <c r="L59" i="4"/>
  <c r="E59" i="4" s="1"/>
  <c r="F59" i="4"/>
  <c r="L58" i="4"/>
  <c r="F58" i="4"/>
  <c r="E58" i="4"/>
  <c r="L57" i="4"/>
  <c r="E57" i="4" s="1"/>
  <c r="F57" i="4"/>
  <c r="L56" i="4"/>
  <c r="F56" i="4"/>
  <c r="E56" i="4"/>
  <c r="L55" i="4"/>
  <c r="E55" i="4" s="1"/>
  <c r="F55" i="4"/>
  <c r="L54" i="4"/>
  <c r="E54" i="4" s="1"/>
  <c r="F54" i="4"/>
  <c r="L53" i="4"/>
  <c r="E53" i="4" s="1"/>
  <c r="F53" i="4"/>
  <c r="L52" i="4"/>
  <c r="F52" i="4"/>
  <c r="E52" i="4"/>
  <c r="L51" i="4"/>
  <c r="E51" i="4" s="1"/>
  <c r="F51" i="4"/>
  <c r="L50" i="4"/>
  <c r="F50" i="4"/>
  <c r="E50" i="4"/>
  <c r="L49" i="4"/>
  <c r="E49" i="4" s="1"/>
  <c r="F49" i="4"/>
  <c r="L48" i="4"/>
  <c r="F48" i="4"/>
  <c r="E48" i="4"/>
  <c r="L47" i="4"/>
  <c r="E47" i="4" s="1"/>
  <c r="F47" i="4"/>
  <c r="L46" i="4"/>
  <c r="E46" i="4" s="1"/>
  <c r="F46" i="4"/>
  <c r="L45" i="4"/>
  <c r="E45" i="4" s="1"/>
  <c r="F45" i="4"/>
  <c r="L44" i="4"/>
  <c r="F44" i="4"/>
  <c r="E44" i="4"/>
  <c r="L43" i="4"/>
  <c r="E43" i="4" s="1"/>
  <c r="F43" i="4"/>
  <c r="L42" i="4"/>
  <c r="F42" i="4"/>
  <c r="E42" i="4"/>
  <c r="L41" i="4"/>
  <c r="E41" i="4" s="1"/>
  <c r="F41" i="4"/>
  <c r="L40" i="4"/>
  <c r="F40" i="4"/>
  <c r="E40" i="4"/>
  <c r="L39" i="4"/>
  <c r="E39" i="4" s="1"/>
  <c r="F39" i="4"/>
  <c r="D39" i="4"/>
  <c r="L38" i="4"/>
  <c r="E38" i="4" s="1"/>
  <c r="F38" i="4"/>
  <c r="L37" i="4"/>
  <c r="E37" i="4" s="1"/>
  <c r="F37" i="4"/>
  <c r="L36" i="4"/>
  <c r="E36" i="4" s="1"/>
  <c r="F36" i="4"/>
  <c r="L35" i="4"/>
  <c r="E35" i="4" s="1"/>
  <c r="F35" i="4"/>
  <c r="D35" i="4"/>
  <c r="L34" i="4"/>
  <c r="F34" i="4"/>
  <c r="E34" i="4"/>
  <c r="L33" i="4"/>
  <c r="E33" i="4" s="1"/>
  <c r="F33" i="4"/>
  <c r="L32" i="4"/>
  <c r="F32" i="4"/>
  <c r="E32" i="4"/>
  <c r="L31" i="4"/>
  <c r="E31" i="4" s="1"/>
  <c r="F31" i="4"/>
  <c r="L30" i="4"/>
  <c r="E30" i="4" s="1"/>
  <c r="F30" i="4"/>
  <c r="L29" i="4"/>
  <c r="E29" i="4" s="1"/>
  <c r="F29" i="4"/>
  <c r="L28" i="4"/>
  <c r="F28" i="4"/>
  <c r="E28" i="4"/>
  <c r="L27" i="4"/>
  <c r="E27" i="4" s="1"/>
  <c r="F27" i="4"/>
  <c r="L26" i="4"/>
  <c r="F26" i="4"/>
  <c r="E26" i="4"/>
  <c r="L25" i="4"/>
  <c r="E25" i="4" s="1"/>
  <c r="F25" i="4"/>
  <c r="D25" i="4"/>
  <c r="L24" i="4"/>
  <c r="F24" i="4"/>
  <c r="E24" i="4"/>
  <c r="L23" i="4"/>
  <c r="E23" i="4" s="1"/>
  <c r="F23" i="4"/>
  <c r="D23" i="4"/>
  <c r="L22" i="4"/>
  <c r="E22" i="4" s="1"/>
  <c r="F22" i="4"/>
  <c r="L21" i="4"/>
  <c r="E21" i="4" s="1"/>
  <c r="F21" i="4"/>
  <c r="L20" i="4"/>
  <c r="E20" i="4" s="1"/>
  <c r="F20" i="4"/>
  <c r="L19" i="4"/>
  <c r="E19" i="4" s="1"/>
  <c r="F19" i="4"/>
  <c r="D19" i="4"/>
  <c r="L18" i="4"/>
  <c r="F18" i="4"/>
  <c r="E18" i="4"/>
  <c r="L17" i="4"/>
  <c r="E17" i="4" s="1"/>
  <c r="F17" i="4"/>
  <c r="D17" i="4"/>
  <c r="D37" i="4" s="1"/>
  <c r="L16" i="4"/>
  <c r="F16" i="4"/>
  <c r="E16" i="4"/>
  <c r="D16" i="4"/>
  <c r="D86" i="4" s="1"/>
  <c r="E15" i="4"/>
  <c r="H15" i="4" s="1"/>
  <c r="D15" i="4"/>
  <c r="R14" i="4"/>
  <c r="Q14" i="4"/>
  <c r="M13" i="4"/>
  <c r="G13" i="4"/>
  <c r="F13" i="4"/>
  <c r="L13" i="4" s="1"/>
  <c r="B53" i="3"/>
  <c r="B52" i="3"/>
  <c r="E48" i="3"/>
  <c r="D48" i="3"/>
  <c r="E43" i="3"/>
  <c r="D43" i="3"/>
  <c r="E36" i="3"/>
  <c r="D36" i="3"/>
  <c r="D32" i="3"/>
  <c r="E32" i="3" s="1"/>
  <c r="D31" i="3"/>
  <c r="E24" i="3"/>
  <c r="D24" i="3"/>
  <c r="D20" i="3"/>
  <c r="E20" i="3" s="1"/>
  <c r="E19" i="3"/>
  <c r="E13" i="3"/>
  <c r="D13" i="3"/>
  <c r="E7" i="3"/>
  <c r="D7" i="3"/>
  <c r="B60" i="2"/>
  <c r="G48" i="2"/>
  <c r="F48" i="2"/>
  <c r="D47" i="2"/>
  <c r="G35" i="2"/>
  <c r="F35" i="2"/>
  <c r="D34" i="2"/>
  <c r="G22" i="2"/>
  <c r="F22" i="2"/>
  <c r="D21" i="2"/>
  <c r="G9" i="2"/>
  <c r="F9" i="2"/>
  <c r="D8" i="2"/>
  <c r="B71" i="1"/>
  <c r="B69" i="1"/>
  <c r="G68" i="1"/>
  <c r="F68" i="1"/>
  <c r="E68" i="1"/>
  <c r="D68" i="1"/>
  <c r="I65" i="1"/>
  <c r="H65" i="1"/>
  <c r="G65" i="1"/>
  <c r="F65" i="1"/>
  <c r="E65" i="1"/>
  <c r="D65" i="1"/>
  <c r="I64" i="1"/>
  <c r="H64" i="1"/>
  <c r="G64" i="1"/>
  <c r="F64" i="1"/>
  <c r="E64" i="1"/>
  <c r="D64" i="1"/>
  <c r="C64" i="1"/>
  <c r="C60" i="1"/>
  <c r="C62" i="1" s="1"/>
  <c r="I59" i="1"/>
  <c r="E59" i="1"/>
  <c r="G59" i="1" s="1"/>
  <c r="B56" i="1"/>
  <c r="G55" i="1"/>
  <c r="F55" i="1"/>
  <c r="E55" i="1"/>
  <c r="D55" i="1"/>
  <c r="C54" i="1"/>
  <c r="I52" i="1"/>
  <c r="H52" i="1"/>
  <c r="G52" i="1"/>
  <c r="F52" i="1"/>
  <c r="E52" i="1"/>
  <c r="D52" i="1"/>
  <c r="I51" i="1"/>
  <c r="H51" i="1"/>
  <c r="G51" i="1"/>
  <c r="F51" i="1"/>
  <c r="E51" i="1"/>
  <c r="D51" i="1"/>
  <c r="C47" i="1"/>
  <c r="C48" i="1" s="1"/>
  <c r="H46" i="1"/>
  <c r="F46" i="1"/>
  <c r="D46" i="1"/>
  <c r="B43" i="1"/>
  <c r="G42" i="1"/>
  <c r="F42" i="1"/>
  <c r="E42" i="1"/>
  <c r="D42" i="1"/>
  <c r="G39" i="1"/>
  <c r="F39" i="1"/>
  <c r="D39" i="1"/>
  <c r="I38" i="1"/>
  <c r="I39" i="1" s="1"/>
  <c r="H38" i="1"/>
  <c r="H39" i="1" s="1"/>
  <c r="G38" i="1"/>
  <c r="F38" i="1"/>
  <c r="E38" i="1"/>
  <c r="E39" i="1" s="1"/>
  <c r="D38" i="1"/>
  <c r="E33" i="1"/>
  <c r="I33" i="1" s="1"/>
  <c r="D33" i="1"/>
  <c r="F33" i="1" s="1"/>
  <c r="B30" i="1"/>
  <c r="G29" i="1"/>
  <c r="F29" i="1"/>
  <c r="E29" i="1"/>
  <c r="D29" i="1"/>
  <c r="H26" i="1"/>
  <c r="G26" i="1"/>
  <c r="D26" i="1"/>
  <c r="I25" i="1"/>
  <c r="I26" i="1" s="1"/>
  <c r="H25" i="1"/>
  <c r="G25" i="1"/>
  <c r="F25" i="1"/>
  <c r="F26" i="1" s="1"/>
  <c r="E25" i="1"/>
  <c r="E26" i="1" s="1"/>
  <c r="D25" i="1"/>
  <c r="C21" i="1"/>
  <c r="C24" i="1" s="1"/>
  <c r="I20" i="1"/>
  <c r="E20" i="1"/>
  <c r="G20" i="1" s="1"/>
  <c r="D20" i="1"/>
  <c r="F20" i="1" s="1"/>
  <c r="B16" i="1"/>
  <c r="D44" i="4" l="1"/>
  <c r="D52" i="4"/>
  <c r="D60" i="4"/>
  <c r="D68" i="4"/>
  <c r="D84" i="4"/>
  <c r="F12" i="12"/>
  <c r="H12" i="12"/>
  <c r="G12" i="12"/>
  <c r="I12" i="12"/>
  <c r="C23" i="1"/>
  <c r="D21" i="4"/>
  <c r="D28" i="4"/>
  <c r="D42" i="4"/>
  <c r="D50" i="4"/>
  <c r="D58" i="4"/>
  <c r="D66" i="4"/>
  <c r="D80" i="4"/>
  <c r="D292" i="7"/>
  <c r="G12" i="10"/>
  <c r="H12" i="10"/>
  <c r="I12" i="11"/>
  <c r="G12" i="11"/>
  <c r="F12" i="11"/>
  <c r="T15" i="4"/>
  <c r="L15" i="4"/>
  <c r="S15" i="4"/>
  <c r="K15" i="4"/>
  <c r="J15" i="4"/>
  <c r="G15" i="4"/>
  <c r="D82" i="4"/>
  <c r="I15" i="4"/>
  <c r="D26" i="4"/>
  <c r="D78" i="4"/>
  <c r="D82" i="9"/>
  <c r="D50" i="9"/>
  <c r="D18" i="9"/>
  <c r="D80" i="9"/>
  <c r="D70" i="9"/>
  <c r="D60" i="9"/>
  <c r="D48" i="9"/>
  <c r="D38" i="9"/>
  <c r="D28" i="9"/>
  <c r="D16" i="9"/>
  <c r="D58" i="9"/>
  <c r="D26" i="9"/>
  <c r="D86" i="9"/>
  <c r="D76" i="9"/>
  <c r="D64" i="9"/>
  <c r="D54" i="9"/>
  <c r="D44" i="9"/>
  <c r="D32" i="9"/>
  <c r="D22" i="9"/>
  <c r="D66" i="9"/>
  <c r="D42" i="9"/>
  <c r="D84" i="9"/>
  <c r="D62" i="9"/>
  <c r="D40" i="9"/>
  <c r="D20" i="9"/>
  <c r="D74" i="9"/>
  <c r="D52" i="9"/>
  <c r="D88" i="9"/>
  <c r="D46" i="9"/>
  <c r="D78" i="9"/>
  <c r="D36" i="9"/>
  <c r="D34" i="9"/>
  <c r="D72" i="9"/>
  <c r="D30" i="9"/>
  <c r="D308" i="7"/>
  <c r="D398" i="7"/>
  <c r="D24" i="9"/>
  <c r="D32" i="4"/>
  <c r="D59" i="4"/>
  <c r="D57" i="4"/>
  <c r="D91" i="4"/>
  <c r="D89" i="4"/>
  <c r="D87" i="4"/>
  <c r="D85" i="4"/>
  <c r="D83" i="4"/>
  <c r="D81" i="4"/>
  <c r="D79" i="4"/>
  <c r="D77" i="4"/>
  <c r="D75" i="4"/>
  <c r="D73" i="4"/>
  <c r="D71" i="4"/>
  <c r="D69" i="4"/>
  <c r="D67" i="4"/>
  <c r="D65" i="4"/>
  <c r="D63" i="4"/>
  <c r="D61" i="4"/>
  <c r="D55" i="4"/>
  <c r="D53" i="4"/>
  <c r="D51" i="4"/>
  <c r="D49" i="4"/>
  <c r="D47" i="4"/>
  <c r="D45" i="4"/>
  <c r="D43" i="4"/>
  <c r="D41" i="4"/>
  <c r="D33" i="4"/>
  <c r="D40" i="4"/>
  <c r="D56" i="4"/>
  <c r="D64" i="4"/>
  <c r="D76" i="4"/>
  <c r="D31" i="4"/>
  <c r="D38" i="4"/>
  <c r="D74" i="4"/>
  <c r="D90" i="4"/>
  <c r="I11" i="7"/>
  <c r="H11" i="7"/>
  <c r="G11" i="7"/>
  <c r="F11" i="7"/>
  <c r="D36" i="7"/>
  <c r="D68" i="7"/>
  <c r="D56" i="9"/>
  <c r="C25" i="1"/>
  <c r="C28" i="1"/>
  <c r="C22" i="1"/>
  <c r="F15" i="4"/>
  <c r="D24" i="4"/>
  <c r="D48" i="4"/>
  <c r="D22" i="4"/>
  <c r="H33" i="1"/>
  <c r="C61" i="1"/>
  <c r="D20" i="4"/>
  <c r="D29" i="4"/>
  <c r="D36" i="4"/>
  <c r="D46" i="4"/>
  <c r="D54" i="4"/>
  <c r="D62" i="4"/>
  <c r="D72" i="4"/>
  <c r="D88" i="4"/>
  <c r="D432" i="7"/>
  <c r="D428" i="7"/>
  <c r="D424" i="7"/>
  <c r="D420" i="7"/>
  <c r="D416" i="7"/>
  <c r="D412" i="7"/>
  <c r="D408" i="7"/>
  <c r="D404" i="7"/>
  <c r="D400" i="7"/>
  <c r="D396" i="7"/>
  <c r="D392" i="7"/>
  <c r="D388" i="7"/>
  <c r="D384" i="7"/>
  <c r="D380" i="7"/>
  <c r="D376" i="7"/>
  <c r="D372" i="7"/>
  <c r="D368" i="7"/>
  <c r="D364" i="7"/>
  <c r="D360" i="7"/>
  <c r="D356" i="7"/>
  <c r="D352" i="7"/>
  <c r="D348" i="7"/>
  <c r="D344" i="7"/>
  <c r="D340" i="7"/>
  <c r="D402" i="7"/>
  <c r="D370" i="7"/>
  <c r="D338" i="7"/>
  <c r="D334" i="7"/>
  <c r="D330" i="7"/>
  <c r="D326" i="7"/>
  <c r="D322" i="7"/>
  <c r="D318" i="7"/>
  <c r="D314" i="7"/>
  <c r="D310" i="7"/>
  <c r="D306" i="7"/>
  <c r="D302" i="7"/>
  <c r="D298" i="7"/>
  <c r="D294" i="7"/>
  <c r="D290" i="7"/>
  <c r="D286" i="7"/>
  <c r="D282" i="7"/>
  <c r="D278" i="7"/>
  <c r="D274" i="7"/>
  <c r="D270" i="7"/>
  <c r="D266" i="7"/>
  <c r="D262" i="7"/>
  <c r="D258" i="7"/>
  <c r="D254" i="7"/>
  <c r="D250" i="7"/>
  <c r="D246" i="7"/>
  <c r="D242" i="7"/>
  <c r="D238" i="7"/>
  <c r="D234" i="7"/>
  <c r="D230" i="7"/>
  <c r="D226" i="7"/>
  <c r="D222" i="7"/>
  <c r="D218" i="7"/>
  <c r="D214" i="7"/>
  <c r="D210" i="7"/>
  <c r="D206" i="7"/>
  <c r="D202" i="7"/>
  <c r="D198" i="7"/>
  <c r="D194" i="7"/>
  <c r="D190" i="7"/>
  <c r="D186" i="7"/>
  <c r="D182" i="7"/>
  <c r="D178" i="7"/>
  <c r="D174" i="7"/>
  <c r="D170" i="7"/>
  <c r="D166" i="7"/>
  <c r="D162" i="7"/>
  <c r="D158" i="7"/>
  <c r="D154" i="7"/>
  <c r="D150" i="7"/>
  <c r="D146" i="7"/>
  <c r="D142" i="7"/>
  <c r="D138" i="7"/>
  <c r="D134" i="7"/>
  <c r="D130" i="7"/>
  <c r="D126" i="7"/>
  <c r="D122" i="7"/>
  <c r="D118" i="7"/>
  <c r="D114" i="7"/>
  <c r="D110" i="7"/>
  <c r="D106" i="7"/>
  <c r="D102" i="7"/>
  <c r="D406" i="7"/>
  <c r="D374" i="7"/>
  <c r="D410" i="7"/>
  <c r="D378" i="7"/>
  <c r="D346" i="7"/>
  <c r="D422" i="7"/>
  <c r="D390" i="7"/>
  <c r="D358" i="7"/>
  <c r="D426" i="7"/>
  <c r="D362" i="7"/>
  <c r="D414" i="7"/>
  <c r="D350" i="7"/>
  <c r="D328" i="7"/>
  <c r="D312" i="7"/>
  <c r="D296" i="7"/>
  <c r="D280" i="7"/>
  <c r="D264" i="7"/>
  <c r="D248" i="7"/>
  <c r="D232" i="7"/>
  <c r="D216" i="7"/>
  <c r="D200" i="7"/>
  <c r="D184" i="7"/>
  <c r="D168" i="7"/>
  <c r="D152" i="7"/>
  <c r="D136" i="7"/>
  <c r="D120" i="7"/>
  <c r="D104" i="7"/>
  <c r="D430" i="7"/>
  <c r="D366" i="7"/>
  <c r="D418" i="7"/>
  <c r="D354" i="7"/>
  <c r="D332" i="7"/>
  <c r="D316" i="7"/>
  <c r="D300" i="7"/>
  <c r="D284" i="7"/>
  <c r="D268" i="7"/>
  <c r="D252" i="7"/>
  <c r="D236" i="7"/>
  <c r="D220" i="7"/>
  <c r="D204" i="7"/>
  <c r="D188" i="7"/>
  <c r="D172" i="7"/>
  <c r="D156" i="7"/>
  <c r="D140" i="7"/>
  <c r="D124" i="7"/>
  <c r="D108" i="7"/>
  <c r="D98" i="7"/>
  <c r="D94" i="7"/>
  <c r="D90" i="7"/>
  <c r="D86" i="7"/>
  <c r="D82" i="7"/>
  <c r="D78" i="7"/>
  <c r="D74" i="7"/>
  <c r="D70" i="7"/>
  <c r="D66" i="7"/>
  <c r="D62" i="7"/>
  <c r="D58" i="7"/>
  <c r="D54" i="7"/>
  <c r="D50" i="7"/>
  <c r="D46" i="7"/>
  <c r="D42" i="7"/>
  <c r="D38" i="7"/>
  <c r="D34" i="7"/>
  <c r="D30" i="7"/>
  <c r="D26" i="7"/>
  <c r="D22" i="7"/>
  <c r="D18" i="7"/>
  <c r="D14" i="7"/>
  <c r="D382" i="7"/>
  <c r="D336" i="7"/>
  <c r="D320" i="7"/>
  <c r="D304" i="7"/>
  <c r="D288" i="7"/>
  <c r="D272" i="7"/>
  <c r="D256" i="7"/>
  <c r="D240" i="7"/>
  <c r="D224" i="7"/>
  <c r="D208" i="7"/>
  <c r="D192" i="7"/>
  <c r="D176" i="7"/>
  <c r="D160" i="7"/>
  <c r="D144" i="7"/>
  <c r="D128" i="7"/>
  <c r="D112" i="7"/>
  <c r="D24" i="7"/>
  <c r="D56" i="7"/>
  <c r="D88" i="7"/>
  <c r="D148" i="7"/>
  <c r="D196" i="7"/>
  <c r="D260" i="7"/>
  <c r="D324" i="7"/>
  <c r="D386" i="7"/>
  <c r="D68" i="9"/>
  <c r="D30" i="4"/>
  <c r="G33" i="1"/>
  <c r="C50" i="1"/>
  <c r="C49" i="1"/>
  <c r="C67" i="1"/>
  <c r="H20" i="1"/>
  <c r="C51" i="1"/>
  <c r="C63" i="1"/>
  <c r="D18" i="4"/>
  <c r="D27" i="4"/>
  <c r="D34" i="4"/>
  <c r="D70" i="4"/>
  <c r="D44" i="7"/>
  <c r="D76" i="7"/>
  <c r="D394" i="7"/>
  <c r="D59" i="1"/>
  <c r="F8" i="2"/>
  <c r="F21" i="2"/>
  <c r="F34" i="2"/>
  <c r="F47" i="2"/>
  <c r="D19" i="3"/>
  <c r="E31" i="3"/>
  <c r="D44" i="3"/>
  <c r="E44" i="3" s="1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E11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25" i="7"/>
  <c r="D411" i="7"/>
  <c r="D393" i="7"/>
  <c r="D379" i="7"/>
  <c r="D361" i="7"/>
  <c r="D347" i="7"/>
  <c r="D429" i="7"/>
  <c r="D415" i="7"/>
  <c r="D397" i="7"/>
  <c r="D383" i="7"/>
  <c r="D365" i="7"/>
  <c r="D351" i="7"/>
  <c r="D433" i="7"/>
  <c r="D419" i="7"/>
  <c r="D401" i="7"/>
  <c r="D387" i="7"/>
  <c r="D369" i="7"/>
  <c r="D355" i="7"/>
  <c r="D337" i="7"/>
  <c r="D333" i="7"/>
  <c r="D329" i="7"/>
  <c r="D325" i="7"/>
  <c r="D321" i="7"/>
  <c r="D317" i="7"/>
  <c r="D313" i="7"/>
  <c r="D309" i="7"/>
  <c r="D305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9" i="7"/>
  <c r="D245" i="7"/>
  <c r="D241" i="7"/>
  <c r="D237" i="7"/>
  <c r="D233" i="7"/>
  <c r="D229" i="7"/>
  <c r="D225" i="7"/>
  <c r="D221" i="7"/>
  <c r="D217" i="7"/>
  <c r="D213" i="7"/>
  <c r="D209" i="7"/>
  <c r="D205" i="7"/>
  <c r="D201" i="7"/>
  <c r="D197" i="7"/>
  <c r="D193" i="7"/>
  <c r="D189" i="7"/>
  <c r="D185" i="7"/>
  <c r="D181" i="7"/>
  <c r="D177" i="7"/>
  <c r="D173" i="7"/>
  <c r="D169" i="7"/>
  <c r="D165" i="7"/>
  <c r="D161" i="7"/>
  <c r="D157" i="7"/>
  <c r="D153" i="7"/>
  <c r="D149" i="7"/>
  <c r="D145" i="7"/>
  <c r="D141" i="7"/>
  <c r="D137" i="7"/>
  <c r="D133" i="7"/>
  <c r="D129" i="7"/>
  <c r="D125" i="7"/>
  <c r="D121" i="7"/>
  <c r="D117" i="7"/>
  <c r="D113" i="7"/>
  <c r="D109" i="7"/>
  <c r="D105" i="7"/>
  <c r="D101" i="7"/>
  <c r="D431" i="7"/>
  <c r="D413" i="7"/>
  <c r="D399" i="7"/>
  <c r="D381" i="7"/>
  <c r="D367" i="7"/>
  <c r="D349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D107" i="7"/>
  <c r="D123" i="7"/>
  <c r="D139" i="7"/>
  <c r="D155" i="7"/>
  <c r="D171" i="7"/>
  <c r="D187" i="7"/>
  <c r="D203" i="7"/>
  <c r="D219" i="7"/>
  <c r="D235" i="7"/>
  <c r="D251" i="7"/>
  <c r="D267" i="7"/>
  <c r="D283" i="7"/>
  <c r="D299" i="7"/>
  <c r="D315" i="7"/>
  <c r="D331" i="7"/>
  <c r="D353" i="7"/>
  <c r="D405" i="7"/>
  <c r="D417" i="7"/>
  <c r="D83" i="13"/>
  <c r="E58" i="13"/>
  <c r="D58" i="13"/>
  <c r="E33" i="13"/>
  <c r="D8" i="13"/>
  <c r="E8" i="13"/>
  <c r="E83" i="13"/>
  <c r="D183" i="7"/>
  <c r="D199" i="7"/>
  <c r="D215" i="7"/>
  <c r="D231" i="7"/>
  <c r="D247" i="7"/>
  <c r="D263" i="7"/>
  <c r="D279" i="7"/>
  <c r="D295" i="7"/>
  <c r="D311" i="7"/>
  <c r="D327" i="7"/>
  <c r="D377" i="7"/>
  <c r="D389" i="7"/>
  <c r="E11" i="8"/>
  <c r="D10" i="2"/>
  <c r="D36" i="2"/>
  <c r="D8" i="3"/>
  <c r="E8" i="3" s="1"/>
  <c r="D343" i="7"/>
  <c r="D395" i="7"/>
  <c r="D407" i="7"/>
  <c r="D432" i="8"/>
  <c r="D424" i="8"/>
  <c r="D416" i="8"/>
  <c r="D408" i="8"/>
  <c r="D400" i="8"/>
  <c r="D392" i="8"/>
  <c r="D384" i="8"/>
  <c r="D376" i="8"/>
  <c r="D368" i="8"/>
  <c r="D360" i="8"/>
  <c r="D352" i="8"/>
  <c r="D344" i="8"/>
  <c r="D336" i="8"/>
  <c r="D328" i="8"/>
  <c r="D320" i="8"/>
  <c r="D312" i="8"/>
  <c r="D304" i="8"/>
  <c r="D296" i="8"/>
  <c r="D288" i="8"/>
  <c r="D280" i="8"/>
  <c r="D272" i="8"/>
  <c r="D264" i="8"/>
  <c r="D256" i="8"/>
  <c r="D248" i="8"/>
  <c r="D240" i="8"/>
  <c r="D232" i="8"/>
  <c r="D224" i="8"/>
  <c r="D216" i="8"/>
  <c r="D208" i="8"/>
  <c r="D200" i="8"/>
  <c r="D192" i="8"/>
  <c r="D184" i="8"/>
  <c r="D176" i="8"/>
  <c r="D168" i="8"/>
  <c r="D160" i="8"/>
  <c r="D152" i="8"/>
  <c r="D144" i="8"/>
  <c r="D136" i="8"/>
  <c r="D128" i="8"/>
  <c r="D120" i="8"/>
  <c r="D112" i="8"/>
  <c r="D104" i="8"/>
  <c r="D96" i="8"/>
  <c r="D430" i="8"/>
  <c r="D422" i="8"/>
  <c r="D414" i="8"/>
  <c r="D406" i="8"/>
  <c r="D398" i="8"/>
  <c r="D390" i="8"/>
  <c r="D382" i="8"/>
  <c r="D374" i="8"/>
  <c r="D366" i="8"/>
  <c r="D358" i="8"/>
  <c r="D350" i="8"/>
  <c r="D342" i="8"/>
  <c r="D334" i="8"/>
  <c r="D326" i="8"/>
  <c r="D318" i="8"/>
  <c r="D310" i="8"/>
  <c r="D302" i="8"/>
  <c r="D294" i="8"/>
  <c r="D286" i="8"/>
  <c r="D278" i="8"/>
  <c r="D270" i="8"/>
  <c r="D262" i="8"/>
  <c r="D254" i="8"/>
  <c r="D246" i="8"/>
  <c r="D238" i="8"/>
  <c r="D230" i="8"/>
  <c r="D222" i="8"/>
  <c r="D214" i="8"/>
  <c r="D206" i="8"/>
  <c r="D198" i="8"/>
  <c r="D190" i="8"/>
  <c r="D182" i="8"/>
  <c r="D174" i="8"/>
  <c r="D166" i="8"/>
  <c r="D158" i="8"/>
  <c r="D150" i="8"/>
  <c r="D142" i="8"/>
  <c r="D134" i="8"/>
  <c r="D126" i="8"/>
  <c r="D118" i="8"/>
  <c r="D110" i="8"/>
  <c r="D102" i="8"/>
  <c r="D426" i="8"/>
  <c r="D404" i="8"/>
  <c r="D394" i="8"/>
  <c r="D372" i="8"/>
  <c r="D362" i="8"/>
  <c r="D340" i="8"/>
  <c r="D330" i="8"/>
  <c r="D308" i="8"/>
  <c r="D298" i="8"/>
  <c r="D276" i="8"/>
  <c r="D266" i="8"/>
  <c r="D244" i="8"/>
  <c r="D234" i="8"/>
  <c r="D212" i="8"/>
  <c r="D202" i="8"/>
  <c r="D180" i="8"/>
  <c r="D170" i="8"/>
  <c r="D148" i="8"/>
  <c r="D138" i="8"/>
  <c r="D116" i="8"/>
  <c r="D106" i="8"/>
  <c r="D412" i="8"/>
  <c r="D402" i="8"/>
  <c r="D380" i="8"/>
  <c r="D370" i="8"/>
  <c r="D348" i="8"/>
  <c r="D338" i="8"/>
  <c r="D316" i="8"/>
  <c r="D306" i="8"/>
  <c r="D284" i="8"/>
  <c r="D274" i="8"/>
  <c r="D252" i="8"/>
  <c r="D242" i="8"/>
  <c r="D220" i="8"/>
  <c r="D210" i="8"/>
  <c r="D188" i="8"/>
  <c r="D178" i="8"/>
  <c r="D156" i="8"/>
  <c r="D146" i="8"/>
  <c r="D124" i="8"/>
  <c r="D114" i="8"/>
  <c r="D90" i="8"/>
  <c r="D82" i="8"/>
  <c r="D74" i="8"/>
  <c r="D66" i="8"/>
  <c r="D58" i="8"/>
  <c r="D50" i="8"/>
  <c r="D42" i="8"/>
  <c r="D34" i="8"/>
  <c r="D26" i="8"/>
  <c r="D18" i="8"/>
  <c r="D418" i="8"/>
  <c r="D332" i="8"/>
  <c r="D282" i="8"/>
  <c r="D196" i="8"/>
  <c r="D162" i="8"/>
  <c r="D94" i="8"/>
  <c r="D68" i="8"/>
  <c r="D56" i="8"/>
  <c r="D30" i="8"/>
  <c r="D364" i="8"/>
  <c r="D314" i="8"/>
  <c r="D228" i="8"/>
  <c r="D194" i="8"/>
  <c r="D108" i="8"/>
  <c r="D92" i="8"/>
  <c r="D80" i="8"/>
  <c r="D54" i="8"/>
  <c r="D28" i="8"/>
  <c r="D16" i="8"/>
  <c r="D396" i="8"/>
  <c r="D346" i="8"/>
  <c r="D260" i="8"/>
  <c r="D226" i="8"/>
  <c r="D140" i="8"/>
  <c r="D78" i="8"/>
  <c r="D52" i="8"/>
  <c r="D40" i="8"/>
  <c r="D14" i="8"/>
  <c r="D356" i="8"/>
  <c r="D322" i="8"/>
  <c r="D236" i="8"/>
  <c r="D186" i="8"/>
  <c r="D100" i="8"/>
  <c r="D86" i="8"/>
  <c r="D60" i="8"/>
  <c r="D48" i="8"/>
  <c r="D22" i="8"/>
  <c r="D32" i="8"/>
  <c r="D46" i="8"/>
  <c r="D84" i="8"/>
  <c r="D164" i="8"/>
  <c r="D204" i="8"/>
  <c r="D300" i="8"/>
  <c r="D420" i="8"/>
  <c r="D23" i="2"/>
  <c r="D49" i="2"/>
  <c r="C34" i="1"/>
  <c r="E46" i="1"/>
  <c r="E11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15" i="7"/>
  <c r="D19" i="7"/>
  <c r="D23" i="7"/>
  <c r="D27" i="7"/>
  <c r="D31" i="7"/>
  <c r="D35" i="7"/>
  <c r="D39" i="7"/>
  <c r="D43" i="7"/>
  <c r="D47" i="7"/>
  <c r="D51" i="7"/>
  <c r="D55" i="7"/>
  <c r="D59" i="7"/>
  <c r="D63" i="7"/>
  <c r="D67" i="7"/>
  <c r="D71" i="7"/>
  <c r="D75" i="7"/>
  <c r="D79" i="7"/>
  <c r="D83" i="7"/>
  <c r="D87" i="7"/>
  <c r="D91" i="7"/>
  <c r="D95" i="7"/>
  <c r="D99" i="7"/>
  <c r="D115" i="7"/>
  <c r="D131" i="7"/>
  <c r="D147" i="7"/>
  <c r="D163" i="7"/>
  <c r="D179" i="7"/>
  <c r="D195" i="7"/>
  <c r="D211" i="7"/>
  <c r="D227" i="7"/>
  <c r="D243" i="7"/>
  <c r="D259" i="7"/>
  <c r="D275" i="7"/>
  <c r="D291" i="7"/>
  <c r="D307" i="7"/>
  <c r="D323" i="7"/>
  <c r="D339" i="7"/>
  <c r="D373" i="7"/>
  <c r="D385" i="7"/>
  <c r="D324" i="8"/>
  <c r="E12" i="9"/>
  <c r="D81" i="12"/>
  <c r="D73" i="12"/>
  <c r="D65" i="12"/>
  <c r="D57" i="12"/>
  <c r="D49" i="12"/>
  <c r="D41" i="12"/>
  <c r="D33" i="12"/>
  <c r="D25" i="12"/>
  <c r="D17" i="12"/>
  <c r="D87" i="12"/>
  <c r="D79" i="12"/>
  <c r="D71" i="12"/>
  <c r="D63" i="12"/>
  <c r="D55" i="12"/>
  <c r="D47" i="12"/>
  <c r="D39" i="12"/>
  <c r="D31" i="12"/>
  <c r="D23" i="12"/>
  <c r="D15" i="12"/>
  <c r="D83" i="12"/>
  <c r="D75" i="12"/>
  <c r="D67" i="12"/>
  <c r="D59" i="12"/>
  <c r="D51" i="12"/>
  <c r="D43" i="12"/>
  <c r="D35" i="12"/>
  <c r="D27" i="12"/>
  <c r="D19" i="12"/>
  <c r="D69" i="12"/>
  <c r="D45" i="12"/>
  <c r="D85" i="12"/>
  <c r="D21" i="12"/>
  <c r="D77" i="12"/>
  <c r="D53" i="12"/>
  <c r="D29" i="12"/>
  <c r="D61" i="12"/>
  <c r="D37" i="12"/>
  <c r="D391" i="7"/>
  <c r="D403" i="7"/>
  <c r="D72" i="8"/>
  <c r="D130" i="8"/>
  <c r="D250" i="8"/>
  <c r="D268" i="8"/>
  <c r="D386" i="8"/>
  <c r="D83" i="9"/>
  <c r="D75" i="9"/>
  <c r="D67" i="9"/>
  <c r="D59" i="9"/>
  <c r="D51" i="9"/>
  <c r="D43" i="9"/>
  <c r="D35" i="9"/>
  <c r="D27" i="9"/>
  <c r="D19" i="9"/>
  <c r="D81" i="9"/>
  <c r="D73" i="9"/>
  <c r="D65" i="9"/>
  <c r="D57" i="9"/>
  <c r="D49" i="9"/>
  <c r="D41" i="9"/>
  <c r="D33" i="9"/>
  <c r="D25" i="9"/>
  <c r="D17" i="9"/>
  <c r="D71" i="9"/>
  <c r="D61" i="9"/>
  <c r="D39" i="9"/>
  <c r="D29" i="9"/>
  <c r="D79" i="9"/>
  <c r="D69" i="9"/>
  <c r="D47" i="9"/>
  <c r="D37" i="9"/>
  <c r="D15" i="9"/>
  <c r="D87" i="9"/>
  <c r="D45" i="9"/>
  <c r="D23" i="9"/>
  <c r="D85" i="9"/>
  <c r="D63" i="9"/>
  <c r="D21" i="9"/>
  <c r="D53" i="9"/>
  <c r="D31" i="9"/>
  <c r="D55" i="9"/>
  <c r="D53" i="10"/>
  <c r="D71" i="10"/>
  <c r="D59" i="10"/>
  <c r="D81" i="10"/>
  <c r="D73" i="10"/>
  <c r="D65" i="10"/>
  <c r="D57" i="10"/>
  <c r="D49" i="10"/>
  <c r="D41" i="10"/>
  <c r="D33" i="10"/>
  <c r="D77" i="10"/>
  <c r="D39" i="10"/>
  <c r="D27" i="10"/>
  <c r="D17" i="10"/>
  <c r="D63" i="10"/>
  <c r="D51" i="10"/>
  <c r="D37" i="10"/>
  <c r="D15" i="10"/>
  <c r="D87" i="10"/>
  <c r="D75" i="10"/>
  <c r="D61" i="10"/>
  <c r="D25" i="10"/>
  <c r="D83" i="10"/>
  <c r="D69" i="10"/>
  <c r="D31" i="10"/>
  <c r="D45" i="10"/>
  <c r="D29" i="10"/>
  <c r="D47" i="10"/>
  <c r="D99" i="8"/>
  <c r="D109" i="8"/>
  <c r="D121" i="8"/>
  <c r="D131" i="8"/>
  <c r="D141" i="8"/>
  <c r="D153" i="8"/>
  <c r="D163" i="8"/>
  <c r="D173" i="8"/>
  <c r="D185" i="8"/>
  <c r="D195" i="8"/>
  <c r="D205" i="8"/>
  <c r="D217" i="8"/>
  <c r="D227" i="8"/>
  <c r="D237" i="8"/>
  <c r="D249" i="8"/>
  <c r="D259" i="8"/>
  <c r="D269" i="8"/>
  <c r="D281" i="8"/>
  <c r="D291" i="8"/>
  <c r="D301" i="8"/>
  <c r="D313" i="8"/>
  <c r="D323" i="8"/>
  <c r="D333" i="8"/>
  <c r="D345" i="8"/>
  <c r="D355" i="8"/>
  <c r="D365" i="8"/>
  <c r="D377" i="8"/>
  <c r="D387" i="8"/>
  <c r="D397" i="8"/>
  <c r="D409" i="8"/>
  <c r="D419" i="8"/>
  <c r="D429" i="8"/>
  <c r="D22" i="11"/>
  <c r="D72" i="11"/>
  <c r="F13" i="14"/>
  <c r="D21" i="8"/>
  <c r="D29" i="8"/>
  <c r="D37" i="8"/>
  <c r="D45" i="8"/>
  <c r="D53" i="8"/>
  <c r="D61" i="8"/>
  <c r="D69" i="8"/>
  <c r="D77" i="8"/>
  <c r="D85" i="8"/>
  <c r="D93" i="8"/>
  <c r="D103" i="8"/>
  <c r="D135" i="8"/>
  <c r="D167" i="8"/>
  <c r="D199" i="8"/>
  <c r="D231" i="8"/>
  <c r="D263" i="8"/>
  <c r="D295" i="8"/>
  <c r="D327" i="8"/>
  <c r="D359" i="8"/>
  <c r="D391" i="8"/>
  <c r="D423" i="8"/>
  <c r="D84" i="11"/>
  <c r="D76" i="11"/>
  <c r="D68" i="11"/>
  <c r="D60" i="11"/>
  <c r="D52" i="11"/>
  <c r="D44" i="11"/>
  <c r="D36" i="11"/>
  <c r="D28" i="11"/>
  <c r="D20" i="11"/>
  <c r="D82" i="11"/>
  <c r="D74" i="11"/>
  <c r="D66" i="11"/>
  <c r="D58" i="11"/>
  <c r="D50" i="11"/>
  <c r="D42" i="11"/>
  <c r="D34" i="11"/>
  <c r="D26" i="11"/>
  <c r="D18" i="11"/>
  <c r="D64" i="11"/>
  <c r="D78" i="11"/>
  <c r="D15" i="8"/>
  <c r="D23" i="8"/>
  <c r="D31" i="8"/>
  <c r="D39" i="8"/>
  <c r="D47" i="8"/>
  <c r="D55" i="8"/>
  <c r="D63" i="8"/>
  <c r="D71" i="8"/>
  <c r="D79" i="8"/>
  <c r="D87" i="8"/>
  <c r="D95" i="8"/>
  <c r="D127" i="8"/>
  <c r="D159" i="8"/>
  <c r="D191" i="8"/>
  <c r="D223" i="8"/>
  <c r="D255" i="8"/>
  <c r="D287" i="8"/>
  <c r="D319" i="8"/>
  <c r="D351" i="8"/>
  <c r="D383" i="8"/>
  <c r="D16" i="11"/>
  <c r="D30" i="11"/>
  <c r="D80" i="11"/>
  <c r="D22" i="10"/>
  <c r="D30" i="10"/>
  <c r="D38" i="10"/>
  <c r="D46" i="10"/>
  <c r="D54" i="10"/>
  <c r="D62" i="10"/>
  <c r="D70" i="10"/>
  <c r="D78" i="10"/>
  <c r="D86" i="10"/>
  <c r="D22" i="12"/>
  <c r="D30" i="12"/>
  <c r="D38" i="12"/>
  <c r="D46" i="12"/>
  <c r="D54" i="12"/>
  <c r="D62" i="12"/>
  <c r="D70" i="12"/>
  <c r="D78" i="12"/>
  <c r="D86" i="12"/>
  <c r="D16" i="10"/>
  <c r="D24" i="10"/>
  <c r="D32" i="10"/>
  <c r="D40" i="10"/>
  <c r="D48" i="10"/>
  <c r="D56" i="10"/>
  <c r="D64" i="10"/>
  <c r="D72" i="10"/>
  <c r="D80" i="10"/>
  <c r="D16" i="12"/>
  <c r="D24" i="12"/>
  <c r="D32" i="12"/>
  <c r="D40" i="12"/>
  <c r="D48" i="12"/>
  <c r="D56" i="12"/>
  <c r="D64" i="12"/>
  <c r="D72" i="12"/>
  <c r="D80" i="12"/>
  <c r="D21" i="11"/>
  <c r="D29" i="11"/>
  <c r="D37" i="11"/>
  <c r="D45" i="11"/>
  <c r="D53" i="11"/>
  <c r="D61" i="11"/>
  <c r="D69" i="11"/>
  <c r="D77" i="11"/>
  <c r="E23" i="2" l="1"/>
  <c r="G23" i="2" s="1"/>
  <c r="F23" i="2"/>
  <c r="E36" i="2"/>
  <c r="G36" i="2" s="1"/>
  <c r="F36" i="2"/>
  <c r="E10" i="2"/>
  <c r="G10" i="2" s="1"/>
  <c r="F10" i="2"/>
  <c r="H59" i="1"/>
  <c r="F59" i="1"/>
  <c r="H12" i="9"/>
  <c r="F12" i="9"/>
  <c r="I12" i="9"/>
  <c r="G12" i="9"/>
  <c r="F11" i="8"/>
  <c r="G11" i="8"/>
  <c r="E49" i="2"/>
  <c r="G49" i="2" s="1"/>
  <c r="F49" i="2"/>
  <c r="F11" i="5"/>
  <c r="I11" i="5"/>
  <c r="G11" i="5"/>
  <c r="O11" i="5"/>
  <c r="J11" i="5"/>
  <c r="H11" i="5"/>
  <c r="C5" i="12"/>
  <c r="C5" i="11"/>
  <c r="C6" i="8"/>
  <c r="B5" i="13"/>
  <c r="C5" i="10"/>
  <c r="C5" i="9"/>
  <c r="B41" i="3"/>
  <c r="C6" i="6"/>
  <c r="B5" i="3"/>
  <c r="B17" i="1"/>
  <c r="B5" i="2"/>
  <c r="C7" i="4"/>
  <c r="B17" i="3"/>
  <c r="C6" i="5"/>
  <c r="B29" i="3"/>
  <c r="C6" i="7"/>
  <c r="I46" i="1"/>
  <c r="G46" i="1"/>
  <c r="C38" i="1"/>
  <c r="C35" i="1"/>
  <c r="C37" i="1"/>
  <c r="C36" i="1"/>
  <c r="C41" i="1"/>
  <c r="J11" i="6"/>
  <c r="I11" i="6"/>
  <c r="H11" i="6"/>
  <c r="O11" i="6"/>
  <c r="G11" i="6"/>
  <c r="F11" i="6"/>
  <c r="R15" i="4"/>
  <c r="O15" i="4"/>
  <c r="Q15" i="4"/>
  <c r="M15" i="4"/>
  <c r="P15" i="4"/>
  <c r="N15" i="4"/>
  <c r="T11" i="5" l="1"/>
  <c r="S11" i="5"/>
  <c r="Q11" i="5"/>
  <c r="R11" i="5"/>
  <c r="P11" i="5"/>
  <c r="N11" i="5"/>
  <c r="M11" i="5"/>
  <c r="L11" i="5"/>
  <c r="K11" i="5"/>
  <c r="M11" i="6"/>
  <c r="N11" i="6"/>
  <c r="L11" i="6"/>
  <c r="K11" i="6"/>
  <c r="R11" i="6"/>
  <c r="Q11" i="6"/>
  <c r="P11" i="6"/>
  <c r="S11" i="6"/>
  <c r="T11" i="6"/>
  <c r="X11" i="6" l="1"/>
  <c r="W11" i="6"/>
  <c r="U11" i="6"/>
  <c r="V11" i="6"/>
  <c r="V11" i="5"/>
  <c r="U11" i="5"/>
  <c r="W11" i="5"/>
  <c r="X11" i="5"/>
</calcChain>
</file>

<file path=xl/sharedStrings.xml><?xml version="1.0" encoding="utf-8"?>
<sst xmlns="http://schemas.openxmlformats.org/spreadsheetml/2006/main" count="1282" uniqueCount="479">
  <si>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</si>
  <si>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</si>
  <si>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</si>
  <si>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</si>
  <si>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</si>
  <si>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</si>
  <si>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</si>
  <si>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</si>
  <si>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</si>
  <si>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</si>
  <si>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</si>
  <si>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</si>
  <si>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</si>
  <si>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</si>
  <si>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</si>
  <si>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</si>
  <si>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</si>
  <si>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</si>
  <si>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</si>
  <si>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</si>
  <si>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</si>
  <si>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</si>
  <si>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</si>
  <si>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</si>
  <si>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</si>
  <si>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</si>
  <si>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</si>
  <si>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</si>
  <si>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</si>
  <si>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</si>
  <si>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</si>
  <si>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</si>
  <si>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</si>
  <si>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</si>
  <si>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</si>
  <si>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</si>
  <si>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</si>
  <si>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</si>
  <si>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</si>
  <si>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</si>
  <si>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</si>
  <si>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</si>
  <si>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</si>
  <si>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</si>
  <si>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</si>
  <si>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</si>
  <si>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</si>
  <si>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</si>
  <si>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</si>
  <si>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</si>
  <si>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</si>
  <si>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</si>
  <si>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</si>
  <si>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</si>
  <si>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</si>
  <si>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</si>
  <si>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</si>
  <si>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</si>
  <si>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</si>
  <si>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</si>
  <si>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</si>
  <si>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</si>
  <si>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</si>
  <si>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</si>
  <si>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</si>
  <si>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</si>
  <si>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</si>
  <si>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</si>
  <si>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</si>
  <si>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</si>
  <si>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</si>
  <si>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</si>
  <si>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</si>
  <si>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</si>
  <si>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</si>
  <si>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</si>
  <si>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</si>
  <si>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</si>
  <si>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</si>
  <si>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</si>
  <si>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</si>
  <si>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</si>
  <si>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</si>
  <si>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</si>
  <si>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</si>
  <si>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</si>
  <si>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</si>
  <si>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</si>
  <si>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</si>
  <si>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</si>
  <si>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</si>
  <si>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</si>
  <si>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</si>
  <si>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</si>
  <si>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</si>
  <si>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</si>
  <si>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</si>
  <si>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</si>
  <si>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</si>
  <si>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</si>
  <si>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</si>
  <si>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</si>
  <si>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</si>
  <si>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</si>
  <si>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</si>
  <si>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</si>
  <si>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</si>
  <si>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</si>
  <si>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</si>
  <si>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</si>
  <si>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</si>
  <si>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</si>
  <si>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</si>
  <si>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</si>
  <si>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</si>
  <si>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</si>
  <si>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</si>
  <si>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</si>
  <si>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</si>
  <si>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</si>
  <si>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</si>
  <si>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</si>
  <si>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</si>
  <si>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</si>
  <si>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</si>
  <si>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</si>
  <si>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</si>
  <si>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</si>
  <si>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</si>
  <si>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</si>
  <si>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</si>
  <si>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</si>
  <si>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</si>
  <si>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</si>
  <si>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</si>
  <si>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</si>
  <si>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</si>
  <si>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</si>
  <si>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</si>
  <si>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</si>
  <si>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</si>
  <si>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</si>
  <si>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</si>
  <si>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</si>
  <si>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</si>
  <si>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</si>
  <si>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</si>
  <si>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</si>
  <si>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</si>
  <si>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</si>
  <si>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</si>
  <si>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</si>
  <si>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</si>
  <si>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</si>
  <si>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</si>
  <si>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</si>
  <si>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</si>
  <si>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</si>
  <si>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</si>
  <si>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</si>
  <si>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</si>
  <si>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</si>
  <si>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</si>
  <si>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</si>
  <si>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</si>
  <si>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</si>
  <si>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</si>
  <si>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</si>
  <si>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</si>
  <si>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</si>
  <si>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EG</t>
  </si>
  <si>
    <t>AL</t>
  </si>
  <si>
    <t>DZ</t>
  </si>
  <si>
    <t>AD</t>
  </si>
  <si>
    <t>AO</t>
  </si>
  <si>
    <t>AI</t>
  </si>
  <si>
    <t>AG</t>
  </si>
  <si>
    <t>GQ</t>
  </si>
  <si>
    <t>AR</t>
  </si>
  <si>
    <t>AM</t>
  </si>
  <si>
    <t>AW</t>
  </si>
  <si>
    <t>AZ</t>
  </si>
  <si>
    <t>ET</t>
  </si>
  <si>
    <t>AU</t>
  </si>
  <si>
    <t>BS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</si>
  <si>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</si>
  <si>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</si>
  <si>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</si>
  <si>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</si>
  <si>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</si>
  <si>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</si>
  <si>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</si>
  <si>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</si>
  <si>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</si>
  <si>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</si>
  <si>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</si>
  <si>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</si>
  <si>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BF</t>
  </si>
  <si>
    <t>BI</t>
  </si>
  <si>
    <t>CL</t>
  </si>
  <si>
    <t>CN</t>
  </si>
  <si>
    <t>CK</t>
  </si>
  <si>
    <t>CR</t>
  </si>
  <si>
    <t>DM</t>
  </si>
  <si>
    <t>DO</t>
  </si>
  <si>
    <t>DJ</t>
  </si>
  <si>
    <t>EC</t>
  </si>
  <si>
    <t>SV</t>
  </si>
  <si>
    <t>CI</t>
  </si>
  <si>
    <t>ER</t>
  </si>
  <si>
    <t>FJ</t>
  </si>
  <si>
    <t>GA</t>
  </si>
  <si>
    <t>GM</t>
  </si>
  <si>
    <t>GE</t>
  </si>
  <si>
    <t>GH</t>
  </si>
  <si>
    <t>GI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</si>
  <si>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</si>
  <si>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</si>
  <si>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</si>
  <si>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</si>
  <si>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</si>
  <si>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</si>
  <si>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</si>
  <si>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</si>
  <si>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</si>
  <si>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</si>
  <si>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</si>
  <si>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IN</t>
  </si>
  <si>
    <t>ID</t>
  </si>
  <si>
    <t>IM</t>
  </si>
  <si>
    <t>IQ</t>
  </si>
  <si>
    <t>IR</t>
  </si>
  <si>
    <t>IL</t>
  </si>
  <si>
    <t>JM</t>
  </si>
  <si>
    <t>YE</t>
  </si>
  <si>
    <t>JE</t>
  </si>
  <si>
    <t>JO</t>
  </si>
  <si>
    <t>KY</t>
  </si>
  <si>
    <t>KH</t>
  </si>
  <si>
    <t>CM</t>
  </si>
  <si>
    <t>CV</t>
  </si>
  <si>
    <t>KZ</t>
  </si>
  <si>
    <t>QA</t>
  </si>
  <si>
    <t>KE</t>
  </si>
  <si>
    <t>KG</t>
  </si>
  <si>
    <t>KI</t>
  </si>
  <si>
    <t>CC</t>
  </si>
  <si>
    <t>CO</t>
  </si>
  <si>
    <t>KM</t>
  </si>
  <si>
    <t>CD</t>
  </si>
  <si>
    <t>KR</t>
  </si>
  <si>
    <t>KP</t>
  </si>
  <si>
    <t>HR</t>
  </si>
  <si>
    <t>CU</t>
  </si>
  <si>
    <t>KW</t>
  </si>
  <si>
    <t>LA</t>
  </si>
  <si>
    <t>LS</t>
  </si>
  <si>
    <t>LB</t>
  </si>
  <si>
    <t>LR</t>
  </si>
  <si>
    <t>LY</t>
  </si>
  <si>
    <t>MO</t>
  </si>
  <si>
    <t>MG</t>
  </si>
  <si>
    <t>MW</t>
  </si>
  <si>
    <t>MY</t>
  </si>
  <si>
    <t>MV</t>
  </si>
  <si>
    <t>ML</t>
  </si>
  <si>
    <t>MA</t>
  </si>
  <si>
    <t>MH</t>
  </si>
  <si>
    <t>MR</t>
  </si>
  <si>
    <t>MU</t>
  </si>
  <si>
    <t>MK</t>
  </si>
  <si>
    <t>MX</t>
  </si>
  <si>
    <t>FM</t>
  </si>
  <si>
    <t>MD</t>
  </si>
  <si>
    <t>MC</t>
  </si>
  <si>
    <t>MN</t>
  </si>
  <si>
    <t>ME</t>
  </si>
  <si>
    <t>MZ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</si>
  <si>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</si>
  <si>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</si>
  <si>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</si>
  <si>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</si>
  <si>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</si>
  <si>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</si>
  <si>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</si>
  <si>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</si>
  <si>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</si>
  <si>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</si>
  <si>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</si>
  <si>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</si>
  <si>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</si>
  <si>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</si>
  <si>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</si>
  <si>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</si>
  <si>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</si>
  <si>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</si>
  <si>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PR</t>
  </si>
  <si>
    <t>RW</t>
  </si>
  <si>
    <t>RU</t>
  </si>
  <si>
    <t>SB</t>
  </si>
  <si>
    <t>ZM</t>
  </si>
  <si>
    <t>WS</t>
  </si>
  <si>
    <t>SM</t>
  </si>
  <si>
    <t>ST</t>
  </si>
  <si>
    <t>SA</t>
  </si>
  <si>
    <t>SN</t>
  </si>
  <si>
    <t>RS</t>
  </si>
  <si>
    <t>SC</t>
  </si>
  <si>
    <t>SL</t>
  </si>
  <si>
    <t>ZW</t>
  </si>
  <si>
    <t>SG</t>
  </si>
  <si>
    <t>SO</t>
  </si>
  <si>
    <t>LK</t>
  </si>
  <si>
    <t>KN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</si>
  <si>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</si>
  <si>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</si>
  <si>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</si>
  <si>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</si>
  <si>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</si>
  <si>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</si>
  <si>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</si>
  <si>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</si>
  <si>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</si>
  <si>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</si>
  <si>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</si>
  <si>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</si>
  <si>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</si>
  <si>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TT</t>
  </si>
  <si>
    <t>TD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</si>
  <si>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</si>
  <si>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</si>
  <si>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</si>
  <si>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</si>
  <si>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</si>
  <si>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</si>
  <si>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</si>
  <si>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</si>
  <si>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</si>
  <si>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</si>
  <si>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</si>
  <si>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AE</t>
  </si>
  <si>
    <t>VN</t>
  </si>
  <si>
    <t>BY</t>
  </si>
  <si>
    <t>EH</t>
  </si>
  <si>
    <t>CF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</si>
  <si>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</si>
  <si>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</si>
  <si>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</si>
  <si>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</si>
  <si>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</si>
  <si>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</si>
  <si>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</si>
  <si>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</si>
  <si>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</si>
  <si>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</si>
  <si>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</si>
  <si>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</si>
  <si>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</si>
  <si>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</si>
  <si>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</si>
  <si>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</si>
  <si>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</si>
  <si>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</si>
  <si>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</si>
  <si>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</si>
  <si>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</si>
  <si>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</si>
  <si>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</si>
  <si>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</si>
  <si>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</si>
  <si>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</si>
  <si>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</si>
  <si>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</si>
  <si>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</si>
  <si>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</si>
  <si>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</si>
  <si>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</si>
  <si>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</si>
  <si>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</si>
  <si>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</si>
  <si>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</si>
  <si>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</si>
  <si>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</si>
  <si>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</si>
  <si>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</si>
  <si>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</si>
  <si>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</si>
  <si>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</si>
  <si>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</si>
  <si>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</si>
  <si>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</si>
  <si>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</si>
  <si>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</si>
  <si>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</si>
  <si>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</si>
  <si>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</si>
  <si>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</si>
  <si>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</si>
  <si>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</si>
  <si>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</si>
  <si>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</si>
  <si>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</si>
  <si>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</si>
  <si>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</si>
  <si>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</si>
  <si>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</si>
  <si>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</si>
  <si>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</si>
  <si>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</si>
  <si>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13.10.2021</t>
  </si>
  <si>
    <t>StatistikNr</t>
  </si>
  <si>
    <t>vdp-Statistik StTv gem. § 28 PfandBG</t>
  </si>
  <si>
    <t>(Stand/Version)</t>
  </si>
  <si>
    <t>AktJahr</t>
  </si>
  <si>
    <t>2021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</si>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</sst>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343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0" fillId="0" borderId="6" xfId="0" applyBorder="1"/>
    <xf numFmtId="164" fontId="16" fillId="3" borderId="2" xfId="0" applyNumberFormat="1" applyFont="1" applyFill="1" applyBorder="1" applyAlignment="1">
      <alignment horizontal="center"/>
    </xf>
    <xf numFmtId="0" fontId="9" fillId="0" borderId="0" xfId="0" applyFont="1" applyAlignment="1"/>
    <xf numFmtId="164" fontId="19" fillId="0" borderId="3" xfId="0" applyNumberFormat="1" applyFont="1" applyBorder="1" applyAlignment="1">
      <alignment vertical="top"/>
    </xf>
    <xf numFmtId="0" fontId="0" fillId="0" borderId="3" xfId="0" applyBorder="1"/>
    <xf numFmtId="0" fontId="13" fillId="0" borderId="0" xfId="0" applyFont="1" applyAlignment="1"/>
    <xf numFmtId="164" fontId="0" fillId="0" borderId="0" xfId="0" applyNumberFormat="1" applyAlignment="1"/>
    <xf numFmtId="164" fontId="18" fillId="6" borderId="1" xfId="0" applyNumberFormat="1" applyFont="1" applyFill="1" applyBorder="1" applyAlignment="1">
      <alignment horizontal="center" vertical="center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164" fontId="18" fillId="2" borderId="3" xfId="0" applyNumberFormat="1" applyFont="1" applyFill="1" applyBorder="1" applyAlignment="1">
      <alignment vertical="top"/>
    </xf>
    <xf numFmtId="164" fontId="19" fillId="2" borderId="7" xfId="0" applyNumberFormat="1" applyFont="1" applyFill="1" applyBorder="1" applyAlignment="1">
      <alignment vertical="center"/>
    </xf>
    <xf numFmtId="0" fontId="0" fillId="0" borderId="7" xfId="0" applyBorder="1"/>
    <xf numFmtId="0" fontId="19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164" fontId="18" fillId="6" borderId="10" xfId="0" applyNumberFormat="1" applyFont="1" applyFill="1" applyBorder="1" applyAlignment="1">
      <alignment vertical="top" wrapText="1"/>
    </xf>
    <xf numFmtId="0" fontId="0" fillId="0" borderId="94" xfId="0" applyBorder="1"/>
    <xf numFmtId="0" fontId="0" fillId="0" borderId="10" xfId="0" applyBorder="1"/>
    <xf numFmtId="164" fontId="22" fillId="5" borderId="2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9" xfId="0" applyBorder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43" xfId="0" applyBorder="1"/>
    <xf numFmtId="164" fontId="18" fillId="6" borderId="63" xfId="0" applyNumberFormat="1" applyFont="1" applyFill="1" applyBorder="1" applyAlignment="1">
      <alignment horizontal="left" vertical="top" wrapText="1"/>
    </xf>
    <xf numFmtId="0" fontId="0" fillId="0" borderId="95" xfId="0" applyBorder="1"/>
    <xf numFmtId="0" fontId="0" fillId="0" borderId="69" xfId="0" applyBorder="1"/>
    <xf numFmtId="164" fontId="18" fillId="6" borderId="64" xfId="0" applyNumberFormat="1" applyFont="1" applyFill="1" applyBorder="1" applyAlignment="1">
      <alignment horizontal="left" wrapText="1"/>
    </xf>
    <xf numFmtId="0" fontId="0" fillId="0" borderId="84" xfId="0" applyBorder="1"/>
    <xf numFmtId="164" fontId="18" fillId="6" borderId="62" xfId="0" applyNumberFormat="1" applyFont="1" applyFill="1" applyBorder="1" applyAlignment="1">
      <alignment horizontal="left" vertical="top" wrapText="1"/>
    </xf>
    <xf numFmtId="0" fontId="0" fillId="0" borderId="96" xfId="0" applyBorder="1"/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0" fontId="0" fillId="0" borderId="78" xfId="0" applyBorder="1"/>
    <xf numFmtId="164" fontId="19" fillId="0" borderId="91" xfId="0" applyNumberFormat="1" applyFont="1" applyBorder="1" applyAlignment="1">
      <alignment horizontal="left" vertical="center" wrapText="1"/>
    </xf>
    <xf numFmtId="0" fontId="0" fillId="0" borderId="91" xfId="0" applyBorder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5905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zoomScaleNormal="100" workbookViewId="0"/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3. Quartal 2021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2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Q3 2021</v>
      </c>
      <c r="E20" s="23" t="str">
        <f>AktQuartKurz&amp;" "&amp;(AktJahr-1)</f>
        <v>Q3 2020</v>
      </c>
      <c r="F20" s="24" t="str">
        <f>D20</f>
        <v>Q3 2021</v>
      </c>
      <c r="G20" s="23" t="str">
        <f>E20</f>
        <v>Q3 2020</v>
      </c>
      <c r="H20" s="24" t="str">
        <f>D20</f>
        <v>Q3 2021</v>
      </c>
      <c r="I20" s="23" t="str">
        <f>E20</f>
        <v>Q3 2020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5862.8</v>
      </c>
      <c r="E21" s="28">
        <v>3936.96</v>
      </c>
      <c r="F21" s="27">
        <v>5961.848</v>
      </c>
      <c r="G21" s="28">
        <v>4067.616</v>
      </c>
      <c r="H21" s="27">
        <v>5823.1719999999996</v>
      </c>
      <c r="I21" s="28">
        <v>3945.2979999999998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11181.441999999999</v>
      </c>
      <c r="E23" s="36">
        <v>9470.4340000000011</v>
      </c>
      <c r="F23" s="35">
        <v>11877.828</v>
      </c>
      <c r="G23" s="36">
        <v>10311.516</v>
      </c>
      <c r="H23" s="35">
        <v>11464.460999999999</v>
      </c>
      <c r="I23" s="36">
        <v>9833.0969999999998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5318.6419999999989</v>
      </c>
      <c r="E25" s="28">
        <f t="shared" si="0"/>
        <v>5533.4740000000011</v>
      </c>
      <c r="F25" s="27">
        <f t="shared" si="0"/>
        <v>5915.98</v>
      </c>
      <c r="G25" s="28">
        <f t="shared" si="0"/>
        <v>6243.9</v>
      </c>
      <c r="H25" s="27">
        <f t="shared" si="0"/>
        <v>5641.2889999999998</v>
      </c>
      <c r="I25" s="28">
        <f t="shared" si="0"/>
        <v>5887.799</v>
      </c>
    </row>
    <row r="26" spans="1:12" ht="15" customHeight="1" x14ac:dyDescent="0.2">
      <c r="A26" s="18">
        <v>0</v>
      </c>
      <c r="B26" s="303" t="s">
        <v>18</v>
      </c>
      <c r="C26" s="304"/>
      <c r="D26" s="39">
        <f t="shared" ref="D26:I26" si="1">IF(D21=0,0,100*D25/D21)</f>
        <v>90.718462168247228</v>
      </c>
      <c r="E26" s="40">
        <f t="shared" si="1"/>
        <v>140.55194871169635</v>
      </c>
      <c r="F26" s="39">
        <f t="shared" si="1"/>
        <v>99.230641237414972</v>
      </c>
      <c r="G26" s="40">
        <f t="shared" si="1"/>
        <v>153.50269051945907</v>
      </c>
      <c r="H26" s="39">
        <f t="shared" si="1"/>
        <v>96.876564868769123</v>
      </c>
      <c r="I26" s="40">
        <f t="shared" si="1"/>
        <v>149.23584986482643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5318.6419999999998</v>
      </c>
      <c r="E28" s="49">
        <v>5533.4740000000002</v>
      </c>
      <c r="F28" s="48">
        <v>5915.98</v>
      </c>
      <c r="G28" s="49">
        <v>6243.9000000000005</v>
      </c>
      <c r="H28" s="50"/>
      <c r="I28" s="51"/>
    </row>
    <row r="29" spans="1:12" ht="15" customHeight="1" x14ac:dyDescent="0.2">
      <c r="A29" s="18">
        <v>0</v>
      </c>
      <c r="B29" s="303" t="s">
        <v>18</v>
      </c>
      <c r="C29" s="304"/>
      <c r="D29" s="39">
        <f>IF(D21=0,0,100*D28/D21)</f>
        <v>90.718462168247243</v>
      </c>
      <c r="E29" s="40">
        <f>IF(E21=0,0,100*E28/E21)</f>
        <v>140.55194871169633</v>
      </c>
      <c r="F29" s="39">
        <f>IF(F21=0,0,100*F28/F21)</f>
        <v>99.230641237414972</v>
      </c>
      <c r="G29" s="40">
        <f>IF(G21=0,0,100*G28/G21)</f>
        <v>153.50269051945907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der dynamische Ansatz gem. § 5 Abs. 1 Nr.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2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Q3 2021</v>
      </c>
      <c r="E33" s="23" t="str">
        <f>AktQuartKurz&amp;" "&amp;(AktJahr-1)</f>
        <v>Q3 2020</v>
      </c>
      <c r="F33" s="24" t="str">
        <f>D33</f>
        <v>Q3 2021</v>
      </c>
      <c r="G33" s="23" t="str">
        <f>E33</f>
        <v>Q3 2020</v>
      </c>
      <c r="H33" s="24" t="str">
        <f>D33</f>
        <v>Q3 2021</v>
      </c>
      <c r="I33" s="23" t="str">
        <f>E33</f>
        <v>Q3 2020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17893.599999999999</v>
      </c>
      <c r="E34" s="28">
        <v>17853.14</v>
      </c>
      <c r="F34" s="27">
        <v>19489.545999999998</v>
      </c>
      <c r="G34" s="28">
        <v>20092.962</v>
      </c>
      <c r="H34" s="27">
        <v>18591.792000000001</v>
      </c>
      <c r="I34" s="28">
        <v>18990.641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22952.536</v>
      </c>
      <c r="E36" s="36">
        <v>22901.897000000001</v>
      </c>
      <c r="F36" s="35">
        <v>26025.460999999999</v>
      </c>
      <c r="G36" s="36">
        <v>27111.484</v>
      </c>
      <c r="H36" s="35">
        <v>23905.602999999999</v>
      </c>
      <c r="I36" s="36">
        <v>24918.43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5058.9360000000015</v>
      </c>
      <c r="E38" s="28">
        <f t="shared" si="2"/>
        <v>5048.7570000000014</v>
      </c>
      <c r="F38" s="27">
        <f t="shared" si="2"/>
        <v>6535.9150000000009</v>
      </c>
      <c r="G38" s="28">
        <f t="shared" si="2"/>
        <v>7018.5220000000008</v>
      </c>
      <c r="H38" s="27">
        <f t="shared" si="2"/>
        <v>5313.8109999999979</v>
      </c>
      <c r="I38" s="28">
        <f t="shared" si="2"/>
        <v>5927.7890000000007</v>
      </c>
    </row>
    <row r="39" spans="1:10" ht="15" customHeight="1" x14ac:dyDescent="0.2">
      <c r="A39" s="18">
        <v>1</v>
      </c>
      <c r="B39" s="303" t="s">
        <v>18</v>
      </c>
      <c r="C39" s="304"/>
      <c r="D39" s="39">
        <f t="shared" ref="D39:I39" si="3">IF(D34=0,0,100*D38/D34)</f>
        <v>28.272320829793905</v>
      </c>
      <c r="E39" s="40">
        <f t="shared" si="3"/>
        <v>28.279378305440957</v>
      </c>
      <c r="F39" s="39">
        <f t="shared" si="3"/>
        <v>33.535491283378285</v>
      </c>
      <c r="G39" s="40">
        <f t="shared" si="3"/>
        <v>34.930250701713369</v>
      </c>
      <c r="H39" s="39">
        <f t="shared" si="3"/>
        <v>28.581489078621345</v>
      </c>
      <c r="I39" s="40">
        <f t="shared" si="3"/>
        <v>31.214264963462792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5058.9359999999997</v>
      </c>
      <c r="E41" s="49">
        <v>5048.7570000000014</v>
      </c>
      <c r="F41" s="48">
        <v>6535.915</v>
      </c>
      <c r="G41" s="49">
        <v>7018.5219999999999</v>
      </c>
      <c r="H41" s="50"/>
      <c r="I41" s="51"/>
    </row>
    <row r="42" spans="1:10" ht="15" customHeight="1" x14ac:dyDescent="0.2">
      <c r="A42" s="18">
        <v>0</v>
      </c>
      <c r="B42" s="303" t="s">
        <v>18</v>
      </c>
      <c r="C42" s="304"/>
      <c r="D42" s="39">
        <f>IF(D34=0,0,100*D41/D34)</f>
        <v>28.272320829793895</v>
      </c>
      <c r="E42" s="40">
        <f>IF(E34=0,0,100*E41/E34)</f>
        <v>28.279378305440957</v>
      </c>
      <c r="F42" s="39">
        <f>IF(F34=0,0,100*F41/F34)</f>
        <v>33.535491283378285</v>
      </c>
      <c r="G42" s="40">
        <f>IF(G34=0,0,100*G41/G34)</f>
        <v>34.930250701713362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der dynamische Ansatz gem. § 5 Abs. 1 Nr.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hidden="1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2"/>
      <c r="J45" s="2"/>
    </row>
    <row r="46" spans="1:10" s="9" customFormat="1" ht="15" hidden="1" customHeight="1" x14ac:dyDescent="0.2">
      <c r="A46" s="18">
        <v>2</v>
      </c>
      <c r="B46" s="20" t="s">
        <v>13</v>
      </c>
      <c r="C46" s="21"/>
      <c r="D46" s="22" t="str">
        <f>AktQuartKurz&amp;" "&amp;AktJahr</f>
        <v>Q3 2021</v>
      </c>
      <c r="E46" s="23" t="str">
        <f>AktQuartKurz&amp;" "&amp;(AktJahr-1)</f>
        <v>Q3 2020</v>
      </c>
      <c r="F46" s="24" t="str">
        <f>D46</f>
        <v>Q3 2021</v>
      </c>
      <c r="G46" s="23" t="str">
        <f>E46</f>
        <v>Q3 2020</v>
      </c>
      <c r="H46" s="24" t="str">
        <f>D46</f>
        <v>Q3 2021</v>
      </c>
      <c r="I46" s="23" t="str">
        <f>E46</f>
        <v>Q3 2020</v>
      </c>
      <c r="J46" s="2"/>
    </row>
    <row r="47" spans="1:10" ht="15" hidden="1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hidden="1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hidden="1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hidden="1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hidden="1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hidden="1" customHeight="1" x14ac:dyDescent="0.2">
      <c r="A52" s="18">
        <v>2</v>
      </c>
      <c r="B52" s="303" t="s">
        <v>18</v>
      </c>
      <c r="C52" s="304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hidden="1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hidden="1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hidden="1" customHeight="1" x14ac:dyDescent="0.2">
      <c r="A55" s="18">
        <v>0</v>
      </c>
      <c r="B55" s="303" t="s">
        <v>18</v>
      </c>
      <c r="C55" s="304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hidden="1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hidden="1" customHeight="1" x14ac:dyDescent="0.2">
      <c r="A57" s="10"/>
      <c r="B57" s="9"/>
      <c r="C57" s="9"/>
      <c r="I57" s="9"/>
    </row>
    <row r="58" spans="1:10" s="9" customFormat="1" ht="13.9" hidden="1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2"/>
      <c r="J58" s="2"/>
    </row>
    <row r="59" spans="1:10" s="9" customFormat="1" ht="15" hidden="1" customHeight="1" x14ac:dyDescent="0.2">
      <c r="A59" s="18">
        <v>3</v>
      </c>
      <c r="B59" s="20" t="s">
        <v>13</v>
      </c>
      <c r="C59" s="21"/>
      <c r="D59" s="22" t="str">
        <f>AktQuartKurz&amp;" "&amp;AktJahr</f>
        <v>Q3 2021</v>
      </c>
      <c r="E59" s="23" t="str">
        <f>AktQuartKurz&amp;" "&amp;(AktJahr-1)</f>
        <v>Q3 2020</v>
      </c>
      <c r="F59" s="24" t="str">
        <f>D59</f>
        <v>Q3 2021</v>
      </c>
      <c r="G59" s="23" t="str">
        <f>E59</f>
        <v>Q3 2020</v>
      </c>
      <c r="H59" s="24" t="str">
        <f>D59</f>
        <v>Q3 2021</v>
      </c>
      <c r="I59" s="23" t="str">
        <f>E59</f>
        <v>Q3 2020</v>
      </c>
      <c r="J59" s="2"/>
    </row>
    <row r="60" spans="1:10" ht="15" hidden="1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hidden="1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hidden="1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hidden="1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hidden="1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hidden="1" customHeight="1" x14ac:dyDescent="0.2">
      <c r="A65" s="18">
        <v>3</v>
      </c>
      <c r="B65" s="303" t="s">
        <v>18</v>
      </c>
      <c r="C65" s="304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hidden="1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hidden="1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hidden="1" customHeight="1" x14ac:dyDescent="0.2">
      <c r="A68" s="18">
        <v>0</v>
      </c>
      <c r="B68" s="303" t="s">
        <v>18</v>
      </c>
      <c r="C68" s="304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hidden="1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hidden="1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58:E58"/>
    <mergeCell ref="F58:G58"/>
    <mergeCell ref="H58:I58"/>
    <mergeCell ref="B65:C65"/>
    <mergeCell ref="B68:C68"/>
    <mergeCell ref="D45:E45"/>
    <mergeCell ref="F45:G45"/>
    <mergeCell ref="H45:I45"/>
    <mergeCell ref="B52:C52"/>
    <mergeCell ref="B55:C55"/>
    <mergeCell ref="D32:E32"/>
    <mergeCell ref="F32:G32"/>
    <mergeCell ref="H32:I32"/>
    <mergeCell ref="B39:C39"/>
    <mergeCell ref="B42:C42"/>
    <mergeCell ref="D19:E19"/>
    <mergeCell ref="F19:G19"/>
    <mergeCell ref="H19:I19"/>
    <mergeCell ref="B26:C26"/>
    <mergeCell ref="B29:C29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355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356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3. Quartal 2021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357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30" t="s">
        <v>358</v>
      </c>
      <c r="G9" s="337" t="s">
        <v>359</v>
      </c>
      <c r="H9" s="336"/>
    </row>
    <row r="10" spans="1:8" ht="12.75" customHeight="1" x14ac:dyDescent="0.2">
      <c r="C10" s="43"/>
      <c r="D10" s="43"/>
      <c r="E10" s="137"/>
      <c r="F10" s="331"/>
      <c r="G10" s="335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32"/>
      <c r="G11" s="336"/>
      <c r="H11" s="212" t="s">
        <v>354</v>
      </c>
    </row>
    <row r="12" spans="1:8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415.5</v>
      </c>
      <c r="F13" s="125">
        <v>0</v>
      </c>
      <c r="G13" s="125">
        <v>415.5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2020</v>
      </c>
      <c r="E14" s="169">
        <v>392.5</v>
      </c>
      <c r="F14" s="167">
        <v>0</v>
      </c>
      <c r="G14" s="167">
        <v>392.5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415.5</v>
      </c>
      <c r="F15" s="125">
        <v>0</v>
      </c>
      <c r="G15" s="125">
        <v>415.5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2020</v>
      </c>
      <c r="E16" s="169">
        <v>392.5</v>
      </c>
      <c r="F16" s="167">
        <v>0</v>
      </c>
      <c r="G16" s="167">
        <v>392.5</v>
      </c>
      <c r="H16" s="170">
        <v>0</v>
      </c>
    </row>
    <row r="17" spans="2:8" ht="12.75" hidden="1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hidden="1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hidden="1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hidden="1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hidden="1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hidden="1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hidden="1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hidden="1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hidden="1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hidden="1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hidden="1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hidden="1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hidden="1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hidden="1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hidden="1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hidden="1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hidden="1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hidden="1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hidden="1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hidden="1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hidden="1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hidden="1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hidden="1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hidden="1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hidden="1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hidden="1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hidden="1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hidden="1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hidden="1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hidden="1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hidden="1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hidden="1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hidden="1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hidden="1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hidden="1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hidden="1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hidden="1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hidden="1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hidden="1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hidden="1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hidden="1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hidden="1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hidden="1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hidden="1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hidden="1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hidden="1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hidden="1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hidden="1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hidden="1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hidden="1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hidden="1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hidden="1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hidden="1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hidden="1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hidden="1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hidden="1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hidden="1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hidden="1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hidden="1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hidden="1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hidden="1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hidden="1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hidden="1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hidden="1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hidden="1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hidden="1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hidden="1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hidden="1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hidden="1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hidden="1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hidden="1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hidden="1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360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361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362</v>
      </c>
      <c r="G9" s="333" t="s">
        <v>363</v>
      </c>
      <c r="H9" s="334"/>
      <c r="I9" s="330" t="s">
        <v>364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2020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2020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2021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367</v>
      </c>
      <c r="G9" s="333" t="s">
        <v>368</v>
      </c>
      <c r="H9" s="334"/>
      <c r="I9" s="330" t="s">
        <v>369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2020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2020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2021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370</v>
      </c>
    </row>
    <row r="3" spans="1:5" ht="8.25" customHeight="1" x14ac:dyDescent="0.2">
      <c r="B3" s="14"/>
    </row>
    <row r="4" spans="1:5" ht="12.75" customHeight="1" x14ac:dyDescent="0.2">
      <c r="B4" s="17" t="s">
        <v>371</v>
      </c>
    </row>
    <row r="5" spans="1:5" ht="12.75" customHeight="1" x14ac:dyDescent="0.2">
      <c r="B5" s="17" t="str">
        <f>UebInstitutQuartal</f>
        <v>3. Quartal 2021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Q3 2021</v>
      </c>
      <c r="E8" s="228" t="str">
        <f>AktQuartKurz&amp;" "&amp;(AktJahr-1)</f>
        <v>Q3 2020</v>
      </c>
    </row>
    <row r="9" spans="1:5" ht="15.95" customHeight="1" x14ac:dyDescent="0.2">
      <c r="A9" s="223">
        <v>0</v>
      </c>
      <c r="B9" s="229" t="s">
        <v>372</v>
      </c>
      <c r="C9" s="230" t="s">
        <v>373</v>
      </c>
      <c r="D9" s="231">
        <v>5862.8</v>
      </c>
      <c r="E9" s="232">
        <v>3936.96</v>
      </c>
    </row>
    <row r="10" spans="1:5" s="233" customFormat="1" ht="20.100000000000001" customHeight="1" x14ac:dyDescent="0.2">
      <c r="A10" s="234">
        <v>0</v>
      </c>
      <c r="B10" s="235" t="s">
        <v>374</v>
      </c>
      <c r="C10" s="236" t="s">
        <v>375</v>
      </c>
      <c r="D10" s="237">
        <v>52.2</v>
      </c>
      <c r="E10" s="238">
        <v>78.3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373</v>
      </c>
      <c r="D12" s="243">
        <v>11181.441999999999</v>
      </c>
      <c r="E12" s="244">
        <v>9470.4340000000011</v>
      </c>
    </row>
    <row r="13" spans="1:5" ht="30" customHeight="1" x14ac:dyDescent="0.2">
      <c r="A13" s="223">
        <v>0</v>
      </c>
      <c r="B13" s="245" t="s">
        <v>376</v>
      </c>
      <c r="C13" s="246" t="s">
        <v>373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377</v>
      </c>
      <c r="C14" s="249" t="s">
        <v>373</v>
      </c>
      <c r="D14" s="247">
        <v>4.3999999999999997E-2</v>
      </c>
      <c r="E14" s="248">
        <v>4.3999999999999997E-2</v>
      </c>
    </row>
    <row r="15" spans="1:5" ht="30" customHeight="1" x14ac:dyDescent="0.2">
      <c r="A15" s="223">
        <v>0</v>
      </c>
      <c r="B15" s="245" t="s">
        <v>378</v>
      </c>
      <c r="C15" s="249" t="s">
        <v>373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379</v>
      </c>
      <c r="C16" s="249" t="s">
        <v>375</v>
      </c>
      <c r="D16" s="247">
        <v>70.400000000000006</v>
      </c>
      <c r="E16" s="248">
        <v>70.900000000000006</v>
      </c>
    </row>
    <row r="17" spans="1:5" ht="12.75" customHeight="1" x14ac:dyDescent="0.2">
      <c r="A17" s="223">
        <v>0</v>
      </c>
      <c r="B17" s="338" t="s">
        <v>380</v>
      </c>
      <c r="C17" s="246" t="s">
        <v>381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39"/>
      <c r="C18" s="249" t="s">
        <v>382</v>
      </c>
      <c r="D18" s="247">
        <v>71.608000000000004</v>
      </c>
      <c r="E18" s="248">
        <v>54.121000000000002</v>
      </c>
    </row>
    <row r="19" spans="1:5" ht="12.75" customHeight="1" x14ac:dyDescent="0.2">
      <c r="A19" s="223">
        <v>0</v>
      </c>
      <c r="B19" s="339"/>
      <c r="C19" s="249" t="s">
        <v>383</v>
      </c>
      <c r="D19" s="247">
        <v>0</v>
      </c>
      <c r="E19" s="248">
        <v>0</v>
      </c>
    </row>
    <row r="20" spans="1:5" ht="12.75" customHeight="1" x14ac:dyDescent="0.2">
      <c r="A20" s="223"/>
      <c r="B20" s="339"/>
      <c r="C20" s="249" t="s">
        <v>384</v>
      </c>
      <c r="D20" s="247">
        <v>0</v>
      </c>
      <c r="E20" s="248">
        <v>0</v>
      </c>
    </row>
    <row r="21" spans="1:5" ht="12.75" customHeight="1" x14ac:dyDescent="0.2">
      <c r="A21" s="223"/>
      <c r="B21" s="339"/>
      <c r="C21" s="249" t="s">
        <v>385</v>
      </c>
      <c r="D21" s="247">
        <v>350.39800000000002</v>
      </c>
      <c r="E21" s="248">
        <v>371.62099999999998</v>
      </c>
    </row>
    <row r="22" spans="1:5" ht="12.75" customHeight="1" x14ac:dyDescent="0.2">
      <c r="A22" s="223"/>
      <c r="B22" s="339"/>
      <c r="C22" s="249" t="s">
        <v>386</v>
      </c>
      <c r="D22" s="247">
        <v>0</v>
      </c>
      <c r="E22" s="248">
        <v>0</v>
      </c>
    </row>
    <row r="23" spans="1:5" ht="12.75" customHeight="1" x14ac:dyDescent="0.2">
      <c r="A23" s="223"/>
      <c r="B23" s="339"/>
      <c r="C23" s="249" t="s">
        <v>387</v>
      </c>
      <c r="D23" s="247">
        <v>0</v>
      </c>
      <c r="E23" s="248">
        <v>0</v>
      </c>
    </row>
    <row r="24" spans="1:5" ht="12.75" customHeight="1" x14ac:dyDescent="0.2">
      <c r="A24" s="223"/>
      <c r="B24" s="339"/>
      <c r="C24" s="249" t="s">
        <v>388</v>
      </c>
      <c r="D24" s="247">
        <v>0</v>
      </c>
      <c r="E24" s="248">
        <v>0</v>
      </c>
    </row>
    <row r="25" spans="1:5" ht="12.75" customHeight="1" x14ac:dyDescent="0.2">
      <c r="A25" s="223"/>
      <c r="B25" s="339"/>
      <c r="C25" s="249" t="s">
        <v>389</v>
      </c>
      <c r="D25" s="247">
        <v>0</v>
      </c>
      <c r="E25" s="248">
        <v>0</v>
      </c>
    </row>
    <row r="26" spans="1:5" ht="12.75" customHeight="1" x14ac:dyDescent="0.2">
      <c r="A26" s="223"/>
      <c r="B26" s="339"/>
      <c r="C26" s="249" t="s">
        <v>390</v>
      </c>
      <c r="D26" s="247">
        <v>539.08199999999999</v>
      </c>
      <c r="E26" s="248">
        <v>238.667</v>
      </c>
    </row>
    <row r="27" spans="1:5" ht="12.75" customHeight="1" x14ac:dyDescent="0.2">
      <c r="A27" s="223">
        <v>0</v>
      </c>
      <c r="B27" s="250"/>
      <c r="C27" s="249" t="s">
        <v>391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392</v>
      </c>
      <c r="C28" s="249" t="s">
        <v>393</v>
      </c>
      <c r="D28" s="247">
        <v>4.2</v>
      </c>
      <c r="E28" s="248">
        <v>4.0999999999999996</v>
      </c>
    </row>
    <row r="29" spans="1:5" ht="20.100000000000001" customHeight="1" x14ac:dyDescent="0.2">
      <c r="A29" s="223">
        <v>0</v>
      </c>
      <c r="B29" s="251" t="s">
        <v>394</v>
      </c>
      <c r="C29" s="249" t="s">
        <v>375</v>
      </c>
      <c r="D29" s="247">
        <v>58.2</v>
      </c>
      <c r="E29" s="248">
        <v>57.6</v>
      </c>
    </row>
    <row r="30" spans="1:5" ht="20.100000000000001" customHeight="1" x14ac:dyDescent="0.2">
      <c r="A30" s="223">
        <v>0</v>
      </c>
      <c r="B30" s="252" t="s">
        <v>395</v>
      </c>
      <c r="C30" s="253" t="s">
        <v>375</v>
      </c>
      <c r="D30" s="254">
        <v>0</v>
      </c>
      <c r="E30" s="255">
        <v>0</v>
      </c>
    </row>
    <row r="31" spans="1:5" ht="30" customHeight="1" x14ac:dyDescent="0.2">
      <c r="B31" s="340"/>
      <c r="C31" s="341"/>
      <c r="D31" s="341"/>
      <c r="E31" s="341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Q3 2021</v>
      </c>
      <c r="E33" s="228" t="str">
        <f>AktQuartKurz&amp;" "&amp;(AktJahr-1)</f>
        <v>Q3 2020</v>
      </c>
    </row>
    <row r="34" spans="1:5" ht="15.95" customHeight="1" x14ac:dyDescent="0.2">
      <c r="A34" s="223">
        <v>1</v>
      </c>
      <c r="B34" s="229" t="s">
        <v>372</v>
      </c>
      <c r="C34" s="256" t="s">
        <v>373</v>
      </c>
      <c r="D34" s="257">
        <v>17893.599999999999</v>
      </c>
      <c r="E34" s="258">
        <v>17853.14</v>
      </c>
    </row>
    <row r="35" spans="1:5" ht="20.100000000000001" customHeight="1" x14ac:dyDescent="0.2">
      <c r="A35" s="223">
        <v>1</v>
      </c>
      <c r="B35" s="235" t="s">
        <v>374</v>
      </c>
      <c r="C35" s="236" t="s">
        <v>375</v>
      </c>
      <c r="D35" s="237">
        <v>86.7</v>
      </c>
      <c r="E35" s="238">
        <v>92.3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373</v>
      </c>
      <c r="D37" s="260">
        <v>22952.536</v>
      </c>
      <c r="E37" s="261">
        <v>22901.897000000001</v>
      </c>
    </row>
    <row r="38" spans="1:5" ht="15.95" hidden="1" customHeight="1" x14ac:dyDescent="0.2">
      <c r="A38" s="223">
        <v>1</v>
      </c>
      <c r="B38" s="262"/>
      <c r="C38" s="246" t="s">
        <v>373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396</v>
      </c>
      <c r="C39" s="249" t="s">
        <v>373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373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379</v>
      </c>
      <c r="C41" s="249" t="s">
        <v>375</v>
      </c>
      <c r="D41" s="247">
        <v>91.3</v>
      </c>
      <c r="E41" s="248">
        <v>92.4</v>
      </c>
    </row>
    <row r="42" spans="1:5" ht="12.75" customHeight="1" x14ac:dyDescent="0.2">
      <c r="A42" s="223">
        <v>1</v>
      </c>
      <c r="B42" s="338" t="s">
        <v>380</v>
      </c>
      <c r="C42" s="249" t="s">
        <v>381</v>
      </c>
      <c r="D42" s="247">
        <v>19.157</v>
      </c>
      <c r="E42" s="248">
        <v>18.771000000000001</v>
      </c>
    </row>
    <row r="43" spans="1:5" ht="12.75" customHeight="1" x14ac:dyDescent="0.2">
      <c r="A43" s="223"/>
      <c r="B43" s="339"/>
      <c r="C43" s="249" t="s">
        <v>382</v>
      </c>
      <c r="D43" s="247">
        <v>3.5169999999999999</v>
      </c>
      <c r="E43" s="248">
        <v>4.0709999999999997</v>
      </c>
    </row>
    <row r="44" spans="1:5" ht="12.75" customHeight="1" x14ac:dyDescent="0.2">
      <c r="A44" s="223"/>
      <c r="B44" s="339"/>
      <c r="C44" s="249" t="s">
        <v>383</v>
      </c>
      <c r="D44" s="247">
        <v>0</v>
      </c>
      <c r="E44" s="248">
        <v>0</v>
      </c>
    </row>
    <row r="45" spans="1:5" ht="12.75" customHeight="1" x14ac:dyDescent="0.2">
      <c r="A45" s="223"/>
      <c r="B45" s="339"/>
      <c r="C45" s="249" t="s">
        <v>384</v>
      </c>
      <c r="D45" s="247">
        <v>0</v>
      </c>
      <c r="E45" s="248">
        <v>0</v>
      </c>
    </row>
    <row r="46" spans="1:5" ht="12.75" customHeight="1" x14ac:dyDescent="0.2">
      <c r="A46" s="223"/>
      <c r="B46" s="339"/>
      <c r="C46" s="249" t="s">
        <v>385</v>
      </c>
      <c r="D46" s="247">
        <v>438.25400000000002</v>
      </c>
      <c r="E46" s="248">
        <v>669.36400000000003</v>
      </c>
    </row>
    <row r="47" spans="1:5" ht="12.75" customHeight="1" x14ac:dyDescent="0.2">
      <c r="A47" s="223"/>
      <c r="B47" s="266"/>
      <c r="C47" s="249" t="s">
        <v>386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387</v>
      </c>
      <c r="D48" s="247">
        <v>0</v>
      </c>
      <c r="E48" s="248">
        <v>0</v>
      </c>
    </row>
    <row r="49" spans="1:5" ht="12.75" customHeight="1" x14ac:dyDescent="0.2">
      <c r="A49" s="223"/>
      <c r="B49" s="266"/>
      <c r="C49" s="249" t="s">
        <v>388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389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390</v>
      </c>
      <c r="D51" s="247">
        <v>252.83600000000001</v>
      </c>
      <c r="E51" s="248">
        <v>-67.260000000000005</v>
      </c>
    </row>
    <row r="52" spans="1:5" ht="12.75" customHeight="1" x14ac:dyDescent="0.2">
      <c r="A52" s="223">
        <v>1</v>
      </c>
      <c r="B52" s="267"/>
      <c r="C52" s="253" t="s">
        <v>391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393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375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375</v>
      </c>
      <c r="D55" s="254">
        <v>0</v>
      </c>
      <c r="E55" s="255">
        <v>0</v>
      </c>
    </row>
    <row r="56" spans="1:5" ht="24.95" customHeight="1" x14ac:dyDescent="0.2"/>
    <row r="57" spans="1:5" ht="24.95" hidden="1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hidden="1" customHeight="1" x14ac:dyDescent="0.2">
      <c r="A58" s="223">
        <v>2</v>
      </c>
      <c r="B58" s="225"/>
      <c r="C58" s="226"/>
      <c r="D58" s="227" t="str">
        <f>AktQuartKurz&amp;" "&amp;AktJahr</f>
        <v>Q3 2021</v>
      </c>
      <c r="E58" s="228" t="str">
        <f>AktQuartKurz&amp;" "&amp;(AktJahr-1)</f>
        <v>Q3 2020</v>
      </c>
    </row>
    <row r="59" spans="1:5" ht="15.95" hidden="1" customHeight="1" x14ac:dyDescent="0.2">
      <c r="A59" s="223">
        <v>2</v>
      </c>
      <c r="B59" s="229" t="s">
        <v>372</v>
      </c>
      <c r="C59" s="256" t="s">
        <v>373</v>
      </c>
      <c r="D59" s="257">
        <v>0</v>
      </c>
      <c r="E59" s="258">
        <v>0</v>
      </c>
    </row>
    <row r="60" spans="1:5" ht="20.100000000000001" hidden="1" customHeight="1" x14ac:dyDescent="0.2">
      <c r="A60" s="223">
        <v>2</v>
      </c>
      <c r="B60" s="235" t="s">
        <v>374</v>
      </c>
      <c r="C60" s="236" t="s">
        <v>375</v>
      </c>
      <c r="D60" s="237">
        <v>0</v>
      </c>
      <c r="E60" s="238">
        <v>0</v>
      </c>
    </row>
    <row r="61" spans="1:5" ht="8.1" hidden="1" customHeight="1" x14ac:dyDescent="0.2">
      <c r="A61" s="223">
        <v>2</v>
      </c>
      <c r="B61" s="239"/>
      <c r="C61" s="25"/>
      <c r="D61" s="25"/>
      <c r="E61" s="240"/>
    </row>
    <row r="62" spans="1:5" ht="15.95" hidden="1" customHeight="1" x14ac:dyDescent="0.2">
      <c r="A62" s="223">
        <v>2</v>
      </c>
      <c r="B62" s="241" t="s">
        <v>16</v>
      </c>
      <c r="C62" s="259" t="s">
        <v>373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397</v>
      </c>
      <c r="C63" s="246" t="s">
        <v>373</v>
      </c>
      <c r="D63" s="263">
        <v>0</v>
      </c>
      <c r="E63" s="264">
        <v>0</v>
      </c>
    </row>
    <row r="64" spans="1:5" ht="30" hidden="1" customHeight="1" x14ac:dyDescent="0.2">
      <c r="A64" s="223">
        <v>2</v>
      </c>
      <c r="B64" s="245" t="s">
        <v>398</v>
      </c>
      <c r="C64" s="249" t="s">
        <v>373</v>
      </c>
      <c r="D64" s="247">
        <v>0</v>
      </c>
      <c r="E64" s="248">
        <v>0</v>
      </c>
    </row>
    <row r="65" spans="1:5" ht="30" hidden="1" customHeight="1" x14ac:dyDescent="0.2">
      <c r="A65" s="223">
        <v>2</v>
      </c>
      <c r="B65" s="265" t="s">
        <v>399</v>
      </c>
      <c r="C65" s="249" t="s">
        <v>373</v>
      </c>
      <c r="D65" s="247">
        <v>0</v>
      </c>
      <c r="E65" s="248">
        <v>0</v>
      </c>
    </row>
    <row r="66" spans="1:5" ht="20.100000000000001" hidden="1" customHeight="1" x14ac:dyDescent="0.2">
      <c r="A66" s="223">
        <v>2</v>
      </c>
      <c r="B66" s="251" t="s">
        <v>379</v>
      </c>
      <c r="C66" s="249" t="s">
        <v>375</v>
      </c>
      <c r="D66" s="247">
        <v>0</v>
      </c>
      <c r="E66" s="248">
        <v>0</v>
      </c>
    </row>
    <row r="67" spans="1:5" ht="12.75" hidden="1" customHeight="1" x14ac:dyDescent="0.2">
      <c r="A67" s="223">
        <v>2</v>
      </c>
      <c r="B67" s="338" t="s">
        <v>400</v>
      </c>
      <c r="C67" s="249" t="s">
        <v>381</v>
      </c>
      <c r="D67" s="247">
        <v>0</v>
      </c>
      <c r="E67" s="248">
        <v>0</v>
      </c>
    </row>
    <row r="68" spans="1:5" ht="12.75" hidden="1" customHeight="1" x14ac:dyDescent="0.2">
      <c r="A68" s="223">
        <v>2</v>
      </c>
      <c r="B68" s="339"/>
      <c r="C68" s="249" t="s">
        <v>382</v>
      </c>
      <c r="D68" s="247">
        <v>0</v>
      </c>
      <c r="E68" s="248">
        <v>0</v>
      </c>
    </row>
    <row r="69" spans="1:5" ht="12.75" hidden="1" customHeight="1" x14ac:dyDescent="0.2">
      <c r="A69" s="223"/>
      <c r="B69" s="339"/>
      <c r="C69" s="249" t="s">
        <v>383</v>
      </c>
      <c r="D69" s="247">
        <v>0</v>
      </c>
      <c r="E69" s="248">
        <v>0</v>
      </c>
    </row>
    <row r="70" spans="1:5" ht="12.75" hidden="1" customHeight="1" x14ac:dyDescent="0.2">
      <c r="A70" s="223"/>
      <c r="B70" s="339"/>
      <c r="C70" s="249" t="s">
        <v>384</v>
      </c>
      <c r="D70" s="247">
        <v>0</v>
      </c>
      <c r="E70" s="248">
        <v>0</v>
      </c>
    </row>
    <row r="71" spans="1:5" ht="12.75" hidden="1" customHeight="1" x14ac:dyDescent="0.2">
      <c r="A71" s="223"/>
      <c r="B71" s="339"/>
      <c r="C71" s="249" t="s">
        <v>385</v>
      </c>
      <c r="D71" s="247">
        <v>0</v>
      </c>
      <c r="E71" s="248">
        <v>0</v>
      </c>
    </row>
    <row r="72" spans="1:5" ht="12.75" hidden="1" customHeight="1" x14ac:dyDescent="0.2">
      <c r="A72" s="223"/>
      <c r="B72" s="266"/>
      <c r="C72" s="249" t="s">
        <v>386</v>
      </c>
      <c r="D72" s="247">
        <v>0</v>
      </c>
      <c r="E72" s="248">
        <v>0</v>
      </c>
    </row>
    <row r="73" spans="1:5" ht="12.75" hidden="1" customHeight="1" x14ac:dyDescent="0.2">
      <c r="A73" s="223"/>
      <c r="B73" s="266"/>
      <c r="C73" s="249" t="s">
        <v>387</v>
      </c>
      <c r="D73" s="247">
        <v>0</v>
      </c>
      <c r="E73" s="248">
        <v>0</v>
      </c>
    </row>
    <row r="74" spans="1:5" ht="12.75" hidden="1" customHeight="1" x14ac:dyDescent="0.2">
      <c r="A74" s="223"/>
      <c r="B74" s="266"/>
      <c r="C74" s="249" t="s">
        <v>388</v>
      </c>
      <c r="D74" s="247">
        <v>0</v>
      </c>
      <c r="E74" s="248">
        <v>0</v>
      </c>
    </row>
    <row r="75" spans="1:5" ht="12.75" hidden="1" customHeight="1" x14ac:dyDescent="0.2">
      <c r="A75" s="223"/>
      <c r="B75" s="266"/>
      <c r="C75" s="249" t="s">
        <v>389</v>
      </c>
      <c r="D75" s="247">
        <v>0</v>
      </c>
      <c r="E75" s="248">
        <v>0</v>
      </c>
    </row>
    <row r="76" spans="1:5" ht="12.75" hidden="1" customHeight="1" x14ac:dyDescent="0.2">
      <c r="A76" s="223">
        <v>2</v>
      </c>
      <c r="B76" s="266"/>
      <c r="C76" s="249" t="s">
        <v>390</v>
      </c>
      <c r="D76" s="247">
        <v>0</v>
      </c>
      <c r="E76" s="248">
        <v>0</v>
      </c>
    </row>
    <row r="77" spans="1:5" ht="12.75" hidden="1" customHeight="1" x14ac:dyDescent="0.2">
      <c r="A77" s="223">
        <v>2</v>
      </c>
      <c r="B77" s="267"/>
      <c r="C77" s="253" t="s">
        <v>391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393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375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375</v>
      </c>
      <c r="D80" s="254">
        <v>0</v>
      </c>
      <c r="E80" s="255">
        <v>0</v>
      </c>
    </row>
    <row r="81" spans="1:5" ht="24.95" hidden="1" customHeight="1" x14ac:dyDescent="0.2"/>
    <row r="82" spans="1:5" ht="24.95" hidden="1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hidden="1" customHeight="1" x14ac:dyDescent="0.2">
      <c r="A83" s="223">
        <v>3</v>
      </c>
      <c r="B83" s="225"/>
      <c r="C83" s="226"/>
      <c r="D83" s="227" t="str">
        <f>AktQuartKurz&amp;" "&amp;AktJahr</f>
        <v>Q3 2021</v>
      </c>
      <c r="E83" s="228" t="str">
        <f>AktQuartKurz&amp;" "&amp;(AktJahr-1)</f>
        <v>Q3 2020</v>
      </c>
    </row>
    <row r="84" spans="1:5" ht="15.95" hidden="1" customHeight="1" x14ac:dyDescent="0.2">
      <c r="A84" s="223">
        <v>3</v>
      </c>
      <c r="B84" s="229" t="s">
        <v>372</v>
      </c>
      <c r="C84" s="256" t="s">
        <v>373</v>
      </c>
      <c r="D84" s="257">
        <v>0</v>
      </c>
      <c r="E84" s="258">
        <v>0</v>
      </c>
    </row>
    <row r="85" spans="1:5" ht="20.100000000000001" hidden="1" customHeight="1" x14ac:dyDescent="0.2">
      <c r="A85" s="223">
        <v>3</v>
      </c>
      <c r="B85" s="235" t="s">
        <v>374</v>
      </c>
      <c r="C85" s="236" t="s">
        <v>375</v>
      </c>
      <c r="D85" s="237">
        <v>0</v>
      </c>
      <c r="E85" s="238">
        <v>0</v>
      </c>
    </row>
    <row r="86" spans="1:5" ht="8.1" hidden="1" customHeight="1" x14ac:dyDescent="0.2">
      <c r="A86" s="223">
        <v>3</v>
      </c>
      <c r="B86" s="239"/>
      <c r="C86" s="25"/>
      <c r="D86" s="25"/>
      <c r="E86" s="240"/>
    </row>
    <row r="87" spans="1:5" ht="15.95" hidden="1" customHeight="1" x14ac:dyDescent="0.2">
      <c r="A87" s="223">
        <v>3</v>
      </c>
      <c r="B87" s="241" t="s">
        <v>16</v>
      </c>
      <c r="C87" s="259" t="s">
        <v>373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401</v>
      </c>
      <c r="C88" s="246" t="s">
        <v>373</v>
      </c>
      <c r="D88" s="263">
        <v>0</v>
      </c>
      <c r="E88" s="264">
        <v>0</v>
      </c>
    </row>
    <row r="89" spans="1:5" ht="30" hidden="1" customHeight="1" x14ac:dyDescent="0.2">
      <c r="A89" s="223">
        <v>3</v>
      </c>
      <c r="B89" s="245" t="s">
        <v>402</v>
      </c>
      <c r="C89" s="249" t="s">
        <v>373</v>
      </c>
      <c r="D89" s="247">
        <v>0</v>
      </c>
      <c r="E89" s="248">
        <v>0</v>
      </c>
    </row>
    <row r="90" spans="1:5" ht="30" hidden="1" customHeight="1" x14ac:dyDescent="0.2">
      <c r="A90" s="223">
        <v>3</v>
      </c>
      <c r="B90" s="265" t="s">
        <v>403</v>
      </c>
      <c r="C90" s="249" t="s">
        <v>373</v>
      </c>
      <c r="D90" s="247">
        <v>0</v>
      </c>
      <c r="E90" s="248">
        <v>0</v>
      </c>
    </row>
    <row r="91" spans="1:5" ht="20.100000000000001" hidden="1" customHeight="1" x14ac:dyDescent="0.2">
      <c r="A91" s="223">
        <v>3</v>
      </c>
      <c r="B91" s="251" t="s">
        <v>379</v>
      </c>
      <c r="C91" s="249" t="s">
        <v>375</v>
      </c>
      <c r="D91" s="247">
        <v>0</v>
      </c>
      <c r="E91" s="248">
        <v>0</v>
      </c>
    </row>
    <row r="92" spans="1:5" ht="12.75" hidden="1" customHeight="1" x14ac:dyDescent="0.2">
      <c r="A92" s="223">
        <v>3</v>
      </c>
      <c r="B92" s="338" t="s">
        <v>380</v>
      </c>
      <c r="C92" s="249" t="s">
        <v>381</v>
      </c>
      <c r="D92" s="247">
        <v>0</v>
      </c>
      <c r="E92" s="248">
        <v>0</v>
      </c>
    </row>
    <row r="93" spans="1:5" ht="12.75" hidden="1" customHeight="1" x14ac:dyDescent="0.2">
      <c r="A93" s="223">
        <v>3</v>
      </c>
      <c r="B93" s="339"/>
      <c r="C93" s="249" t="s">
        <v>382</v>
      </c>
      <c r="D93" s="247">
        <v>0</v>
      </c>
      <c r="E93" s="248">
        <v>0</v>
      </c>
    </row>
    <row r="94" spans="1:5" ht="12.75" hidden="1" customHeight="1" x14ac:dyDescent="0.2">
      <c r="A94" s="223"/>
      <c r="B94" s="339"/>
      <c r="C94" s="249" t="s">
        <v>383</v>
      </c>
      <c r="D94" s="247">
        <v>0</v>
      </c>
      <c r="E94" s="248">
        <v>0</v>
      </c>
    </row>
    <row r="95" spans="1:5" ht="12.75" hidden="1" customHeight="1" x14ac:dyDescent="0.2">
      <c r="A95" s="223"/>
      <c r="B95" s="339"/>
      <c r="C95" s="249" t="s">
        <v>384</v>
      </c>
      <c r="D95" s="247">
        <v>0</v>
      </c>
      <c r="E95" s="248">
        <v>0</v>
      </c>
    </row>
    <row r="96" spans="1:5" ht="12.75" hidden="1" customHeight="1" x14ac:dyDescent="0.2">
      <c r="A96" s="223"/>
      <c r="B96" s="339"/>
      <c r="C96" s="249" t="s">
        <v>385</v>
      </c>
      <c r="D96" s="247">
        <v>0</v>
      </c>
      <c r="E96" s="248">
        <v>0</v>
      </c>
    </row>
    <row r="97" spans="1:5" ht="12.75" hidden="1" customHeight="1" x14ac:dyDescent="0.2">
      <c r="A97" s="223"/>
      <c r="B97" s="266"/>
      <c r="C97" s="249" t="s">
        <v>386</v>
      </c>
      <c r="D97" s="247">
        <v>0</v>
      </c>
      <c r="E97" s="248">
        <v>0</v>
      </c>
    </row>
    <row r="98" spans="1:5" ht="12.75" hidden="1" customHeight="1" x14ac:dyDescent="0.2">
      <c r="A98" s="223"/>
      <c r="B98" s="266"/>
      <c r="C98" s="249" t="s">
        <v>387</v>
      </c>
      <c r="D98" s="247">
        <v>0</v>
      </c>
      <c r="E98" s="248">
        <v>0</v>
      </c>
    </row>
    <row r="99" spans="1:5" ht="12.75" hidden="1" customHeight="1" x14ac:dyDescent="0.2">
      <c r="A99" s="223"/>
      <c r="B99" s="266"/>
      <c r="C99" s="249" t="s">
        <v>388</v>
      </c>
      <c r="D99" s="247">
        <v>0</v>
      </c>
      <c r="E99" s="248">
        <v>0</v>
      </c>
    </row>
    <row r="100" spans="1:5" ht="12.75" hidden="1" customHeight="1" x14ac:dyDescent="0.2">
      <c r="A100" s="223"/>
      <c r="B100" s="266"/>
      <c r="C100" s="249" t="s">
        <v>389</v>
      </c>
      <c r="D100" s="247">
        <v>0</v>
      </c>
      <c r="E100" s="248">
        <v>0</v>
      </c>
    </row>
    <row r="101" spans="1:5" ht="12.75" hidden="1" customHeight="1" x14ac:dyDescent="0.2">
      <c r="A101" s="223">
        <v>3</v>
      </c>
      <c r="B101" s="266"/>
      <c r="C101" s="249" t="s">
        <v>390</v>
      </c>
      <c r="D101" s="247">
        <v>0</v>
      </c>
      <c r="E101" s="248">
        <v>0</v>
      </c>
    </row>
    <row r="102" spans="1:5" ht="12.75" hidden="1" customHeight="1" x14ac:dyDescent="0.2">
      <c r="A102" s="223">
        <v>3</v>
      </c>
      <c r="B102" s="267"/>
      <c r="C102" s="253" t="s">
        <v>391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393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375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375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13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42"/>
      <c r="D107" s="342"/>
      <c r="E107" s="342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404</v>
      </c>
      <c r="C2" s="272" t="s">
        <v>405</v>
      </c>
      <c r="D2" s="273"/>
      <c r="E2" s="271" t="s">
        <v>404</v>
      </c>
      <c r="F2" s="274" t="s">
        <v>406</v>
      </c>
      <c r="G2" s="273"/>
      <c r="H2" s="271" t="s">
        <v>404</v>
      </c>
      <c r="I2" s="275" t="s">
        <v>407</v>
      </c>
      <c r="J2" s="2"/>
      <c r="K2" s="276"/>
    </row>
    <row r="3" spans="1:11" ht="15" customHeight="1" x14ac:dyDescent="0.2">
      <c r="B3" s="277" t="s">
        <v>408</v>
      </c>
      <c r="C3" s="278" t="s">
        <v>409</v>
      </c>
      <c r="D3" s="279"/>
      <c r="E3" s="280" t="s">
        <v>410</v>
      </c>
      <c r="F3" s="281" t="s">
        <v>411</v>
      </c>
      <c r="G3" s="282"/>
      <c r="H3" s="282"/>
      <c r="I3" s="283" t="s">
        <v>412</v>
      </c>
      <c r="J3" s="2"/>
    </row>
    <row r="4" spans="1:11" ht="15" customHeight="1" x14ac:dyDescent="0.2">
      <c r="B4" s="277" t="s">
        <v>413</v>
      </c>
      <c r="C4" s="284" t="s">
        <v>414</v>
      </c>
      <c r="D4" s="285"/>
      <c r="E4" s="286" t="s">
        <v>415</v>
      </c>
      <c r="F4" s="281" t="s">
        <v>416</v>
      </c>
      <c r="G4" s="282"/>
      <c r="H4" s="277" t="s">
        <v>417</v>
      </c>
      <c r="I4" s="287" t="s">
        <v>418</v>
      </c>
      <c r="J4" s="2"/>
    </row>
    <row r="5" spans="1:11" ht="15" customHeight="1" x14ac:dyDescent="0.2">
      <c r="B5" s="277" t="s">
        <v>419</v>
      </c>
      <c r="C5" s="284">
        <v>9</v>
      </c>
      <c r="D5" s="285"/>
      <c r="E5" s="286" t="s">
        <v>420</v>
      </c>
      <c r="F5" s="281" t="str">
        <f>(Institut&amp;", erstellt am "&amp;TEXT(ErstDatum,"TT-MMMM-JJJJ")&amp;" mit "&amp;Version&amp;" bei "&amp;AusfInstitut)</f>
        <v>BLB, erstellt am 13-Oktober-2021 mit V(3.10) bei BAR</v>
      </c>
      <c r="G5" s="282"/>
      <c r="H5" s="277" t="s">
        <v>421</v>
      </c>
      <c r="I5" s="287" t="s">
        <v>422</v>
      </c>
      <c r="J5" s="2"/>
    </row>
    <row r="6" spans="1:11" ht="15" customHeight="1" x14ac:dyDescent="0.2">
      <c r="B6" s="277" t="s">
        <v>423</v>
      </c>
      <c r="C6" s="288"/>
      <c r="D6" s="282"/>
      <c r="E6" s="277" t="s">
        <v>424</v>
      </c>
      <c r="F6" s="281" t="s">
        <v>425</v>
      </c>
      <c r="G6" s="282"/>
      <c r="H6" s="277" t="s">
        <v>426</v>
      </c>
      <c r="I6" s="289"/>
      <c r="J6" s="2" t="s">
        <v>427</v>
      </c>
    </row>
    <row r="7" spans="1:11" ht="15" customHeight="1" x14ac:dyDescent="0.2">
      <c r="B7" s="277" t="s">
        <v>428</v>
      </c>
      <c r="C7" s="288" t="s">
        <v>429</v>
      </c>
      <c r="D7" s="282"/>
      <c r="E7" s="277" t="s">
        <v>430</v>
      </c>
      <c r="F7" s="281" t="str">
        <f>IF(LOWER(Institut)="vdp","Verband",IF(UPPER(Institut)="VDH","Verband","Institut "&amp;Institut))</f>
        <v>Institut BLB</v>
      </c>
      <c r="G7" s="282"/>
      <c r="H7" s="277" t="s">
        <v>431</v>
      </c>
      <c r="I7" s="290" t="s">
        <v>432</v>
      </c>
      <c r="J7" s="282" t="s">
        <v>433</v>
      </c>
    </row>
    <row r="8" spans="1:11" ht="15" customHeight="1" x14ac:dyDescent="0.2">
      <c r="B8" s="277" t="s">
        <v>434</v>
      </c>
      <c r="C8" s="288" t="s">
        <v>0</v>
      </c>
      <c r="D8" s="282"/>
      <c r="E8" s="277" t="s">
        <v>435</v>
      </c>
      <c r="F8" s="281" t="str">
        <f>IF(AuswertBasis="Verband",IF(TvDatenart="T","vdp-Mitgliedsinstitute",IF(TvDatenart="F","Fremdinstitute",IF(TvDatenart="*","alle Pfandbriefemittenten","???"))),AuswertBasis)</f>
        <v>Institut BLB</v>
      </c>
      <c r="G8" s="282"/>
      <c r="H8" s="277" t="s">
        <v>436</v>
      </c>
      <c r="I8" s="290" t="s">
        <v>437</v>
      </c>
      <c r="J8" s="282" t="s">
        <v>438</v>
      </c>
    </row>
    <row r="9" spans="1:11" ht="15" customHeight="1" x14ac:dyDescent="0.2">
      <c r="B9" s="277" t="s">
        <v>439</v>
      </c>
      <c r="C9" s="288" t="s">
        <v>440</v>
      </c>
      <c r="D9" s="282"/>
      <c r="E9" s="277" t="s">
        <v>441</v>
      </c>
      <c r="F9" s="291">
        <f>DATE(AktJahr,AktMonat+1,0)</f>
        <v>44469</v>
      </c>
      <c r="G9" s="279"/>
      <c r="H9" s="277" t="s">
        <v>442</v>
      </c>
      <c r="I9" s="282" t="str">
        <f>(AktJahr&amp;RIGHT("0"&amp;AktMonat,2))</f>
        <v>202109</v>
      </c>
      <c r="J9" s="2" t="s">
        <v>443</v>
      </c>
    </row>
    <row r="10" spans="1:11" ht="15" customHeight="1" x14ac:dyDescent="0.2">
      <c r="B10" s="277" t="s">
        <v>444</v>
      </c>
      <c r="C10" s="288" t="s">
        <v>445</v>
      </c>
      <c r="D10" s="282"/>
      <c r="E10" s="277" t="s">
        <v>446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447</v>
      </c>
      <c r="C11" s="292"/>
      <c r="D11" s="293"/>
      <c r="E11" s="294" t="s">
        <v>448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449</v>
      </c>
      <c r="C12" s="278"/>
      <c r="D12" s="293"/>
      <c r="E12" s="294" t="s">
        <v>450</v>
      </c>
      <c r="F12" s="281" t="str">
        <f>(AktMonat/3)&amp;". Quartal"</f>
        <v>3. Quartal</v>
      </c>
      <c r="G12" s="282"/>
      <c r="H12" s="282"/>
      <c r="I12" s="282"/>
    </row>
    <row r="13" spans="1:11" ht="15" customHeight="1" x14ac:dyDescent="0.2">
      <c r="B13" s="277" t="s">
        <v>451</v>
      </c>
      <c r="C13" s="288" t="s">
        <v>452</v>
      </c>
      <c r="D13" s="282"/>
      <c r="E13" s="277" t="s">
        <v>453</v>
      </c>
      <c r="F13" s="281" t="str">
        <f>AktQuartal&amp;" "&amp;AktJahr&amp;IF(AuswertBasis="Verband"," ("&amp;TvInstitute&amp;")","")</f>
        <v>3. Quartal 2021</v>
      </c>
      <c r="G13" s="282"/>
      <c r="H13" s="282"/>
      <c r="I13" s="282"/>
    </row>
    <row r="14" spans="1:11" ht="15" customHeight="1" x14ac:dyDescent="0.2">
      <c r="B14" s="277" t="s">
        <v>454</v>
      </c>
      <c r="C14" s="288"/>
      <c r="D14" s="282"/>
      <c r="E14" s="277" t="s">
        <v>455</v>
      </c>
      <c r="F14" s="281" t="str">
        <f>"Q"&amp;(AktMonat/3)</f>
        <v>Q3</v>
      </c>
      <c r="G14" s="282"/>
      <c r="H14" s="282"/>
      <c r="I14" s="282"/>
    </row>
    <row r="15" spans="1:11" ht="15" customHeight="1" x14ac:dyDescent="0.2">
      <c r="B15" s="277" t="s">
        <v>456</v>
      </c>
      <c r="C15" s="288"/>
      <c r="D15" s="282"/>
      <c r="E15" s="277" t="s">
        <v>457</v>
      </c>
      <c r="F15" s="295" t="str">
        <f>IF(KzRbwBerH="I",F21,IF(KzRbwBerH="S",F22,IF(KzRbwBerH="D",F23,"* -")))</f>
        <v>* Für die Berechnung des Risikobarwertes wurde der dynamische Ansatz gem. § 5 Abs. 1 Nr. 2 PfandBarwertV verwendet.</v>
      </c>
      <c r="G15" s="282"/>
      <c r="H15" s="282"/>
      <c r="I15" s="282"/>
    </row>
    <row r="16" spans="1:11" ht="15" customHeight="1" x14ac:dyDescent="0.2">
      <c r="B16" s="277" t="s">
        <v>458</v>
      </c>
      <c r="C16" s="288" t="s">
        <v>459</v>
      </c>
      <c r="D16" s="282"/>
      <c r="E16" s="277" t="s">
        <v>460</v>
      </c>
      <c r="F16" s="295" t="str">
        <f>IF(KzRbwBerO="I",F21,IF(KzRbwBerO="S",F22,IF(KzRbwBerO="D",F23,"* -")))</f>
        <v>* Für die Berechnung des Risikobarwertes wurde der dynamische Ansatz gem. § 5 Abs. 1 Nr. 2 PfandBarwertV verwendet.</v>
      </c>
      <c r="G16" s="2"/>
      <c r="H16" s="282"/>
      <c r="I16" s="282"/>
    </row>
    <row r="17" spans="2:9" ht="15" customHeight="1" x14ac:dyDescent="0.2">
      <c r="B17" s="277" t="s">
        <v>461</v>
      </c>
      <c r="C17" s="288"/>
      <c r="D17" s="282"/>
      <c r="E17" s="277" t="s">
        <v>462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463</v>
      </c>
      <c r="C18" s="288"/>
      <c r="D18" s="282"/>
      <c r="E18" s="277" t="s">
        <v>464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465</v>
      </c>
      <c r="C19" s="288" t="s">
        <v>466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467</v>
      </c>
      <c r="C20" s="288" t="s">
        <v>466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468</v>
      </c>
      <c r="C21" s="288"/>
      <c r="D21" s="282"/>
      <c r="E21" s="7" t="s">
        <v>469</v>
      </c>
      <c r="F21" s="7" t="s">
        <v>470</v>
      </c>
      <c r="G21" s="282"/>
      <c r="H21" s="282"/>
      <c r="I21" s="282"/>
    </row>
    <row r="22" spans="2:9" ht="15" customHeight="1" x14ac:dyDescent="0.2">
      <c r="B22" s="277" t="s">
        <v>471</v>
      </c>
      <c r="C22" s="288"/>
      <c r="D22" s="282"/>
      <c r="E22" s="7"/>
      <c r="F22" s="7" t="s">
        <v>472</v>
      </c>
      <c r="G22" s="282"/>
      <c r="H22" s="282"/>
      <c r="I22" s="282"/>
    </row>
    <row r="23" spans="2:9" ht="15" customHeight="1" x14ac:dyDescent="0.2">
      <c r="B23" s="277" t="s">
        <v>473</v>
      </c>
      <c r="C23" s="297"/>
      <c r="D23" s="282"/>
      <c r="E23" s="7"/>
      <c r="F23" s="7" t="s">
        <v>474</v>
      </c>
      <c r="G23" s="282"/>
      <c r="H23" s="282"/>
      <c r="I23" s="282"/>
    </row>
    <row r="24" spans="2:9" ht="15" customHeight="1" x14ac:dyDescent="0.2">
      <c r="B24" s="277" t="s">
        <v>475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476</v>
      </c>
      <c r="C27" s="2" t="s">
        <v>477</v>
      </c>
    </row>
    <row r="28" spans="2:9" ht="15" customHeight="1" x14ac:dyDescent="0.2">
      <c r="C28" s="2" t="s">
        <v>478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05" t="s">
        <v>24</v>
      </c>
      <c r="C4" s="306"/>
      <c r="D4" s="306"/>
      <c r="E4" s="306"/>
      <c r="F4" s="306"/>
      <c r="G4" s="306"/>
    </row>
    <row r="5" spans="1:7" ht="12.75" customHeight="1" x14ac:dyDescent="0.2">
      <c r="A5" s="2"/>
      <c r="B5" s="305" t="str">
        <f>UebInstitutQuartal</f>
        <v>3. Quartal 2021</v>
      </c>
      <c r="C5" s="306"/>
      <c r="D5" s="306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7" t="str">
        <f>AktQuartKurz&amp;" "&amp;AktJahr</f>
        <v>Q3 2021</v>
      </c>
      <c r="E8" s="300"/>
      <c r="F8" s="308" t="str">
        <f>AktQuartKurz&amp;" "&amp;(AktJahr-1)</f>
        <v>Q3 2020</v>
      </c>
      <c r="G8" s="306"/>
    </row>
    <row r="9" spans="1:7" ht="12.75" customHeight="1" x14ac:dyDescent="0.2">
      <c r="A9" s="18">
        <v>0</v>
      </c>
      <c r="B9" s="309"/>
      <c r="C9" s="306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10" t="s">
        <v>26</v>
      </c>
      <c r="C10" s="304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11" t="s">
        <v>27</v>
      </c>
      <c r="C11" s="312"/>
      <c r="D11" s="69">
        <v>260.7</v>
      </c>
      <c r="E11" s="70">
        <v>887.83900000000006</v>
      </c>
      <c r="F11" s="69">
        <v>124.41</v>
      </c>
      <c r="G11" s="70">
        <v>924.10400000000004</v>
      </c>
    </row>
    <row r="12" spans="1:7" ht="12.75" customHeight="1" x14ac:dyDescent="0.2">
      <c r="A12" s="18">
        <v>0</v>
      </c>
      <c r="B12" s="311" t="s">
        <v>28</v>
      </c>
      <c r="C12" s="312"/>
      <c r="D12" s="69">
        <v>912</v>
      </c>
      <c r="E12" s="70">
        <v>1160.82</v>
      </c>
      <c r="F12" s="69">
        <v>502.75</v>
      </c>
      <c r="G12" s="70">
        <v>421.70100000000002</v>
      </c>
    </row>
    <row r="13" spans="1:7" ht="12.75" customHeight="1" x14ac:dyDescent="0.2">
      <c r="A13" s="18"/>
      <c r="B13" s="311" t="s">
        <v>29</v>
      </c>
      <c r="C13" s="312"/>
      <c r="D13" s="69">
        <v>1490.5</v>
      </c>
      <c r="E13" s="70">
        <v>817.04500000000007</v>
      </c>
      <c r="F13" s="69">
        <v>260.7</v>
      </c>
      <c r="G13" s="70">
        <v>560.61400000000003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870</v>
      </c>
      <c r="E14" s="72">
        <v>744.274</v>
      </c>
      <c r="F14" s="71">
        <v>157.5</v>
      </c>
      <c r="G14" s="72">
        <v>773.30200000000002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500</v>
      </c>
      <c r="E15" s="72">
        <v>1685.7429999999999</v>
      </c>
      <c r="F15" s="71">
        <v>1110.5</v>
      </c>
      <c r="G15" s="72">
        <v>1247.4069999999999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765.1</v>
      </c>
      <c r="E16" s="72">
        <v>1686.53</v>
      </c>
      <c r="F16" s="71">
        <v>500</v>
      </c>
      <c r="G16" s="72">
        <v>1268.539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149</v>
      </c>
      <c r="E17" s="72">
        <v>1231.731</v>
      </c>
      <c r="F17" s="71">
        <v>765.1</v>
      </c>
      <c r="G17" s="72">
        <v>1327.672</v>
      </c>
    </row>
    <row r="18" spans="1:7" ht="12.75" customHeight="1" x14ac:dyDescent="0.2">
      <c r="A18" s="18">
        <v>0</v>
      </c>
      <c r="B18" s="311" t="s">
        <v>34</v>
      </c>
      <c r="C18" s="312"/>
      <c r="D18" s="69">
        <v>845.5</v>
      </c>
      <c r="E18" s="70">
        <v>2761.1529999999998</v>
      </c>
      <c r="F18" s="69">
        <v>446</v>
      </c>
      <c r="G18" s="70">
        <v>2662.674</v>
      </c>
    </row>
    <row r="19" spans="1:7" ht="12.75" customHeight="1" x14ac:dyDescent="0.2">
      <c r="A19" s="18">
        <v>0</v>
      </c>
      <c r="B19" s="311" t="s">
        <v>35</v>
      </c>
      <c r="C19" s="312"/>
      <c r="D19" s="69">
        <v>70</v>
      </c>
      <c r="E19" s="70">
        <v>206.30699999999999</v>
      </c>
      <c r="F19" s="69">
        <v>70</v>
      </c>
      <c r="G19" s="70">
        <v>284.42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7" t="str">
        <f>AktQuartKurz&amp;" "&amp;AktJahr</f>
        <v>Q3 2021</v>
      </c>
      <c r="E21" s="300"/>
      <c r="F21" s="308" t="str">
        <f>AktQuartKurz&amp;" "&amp;(AktJahr-1)</f>
        <v>Q3 2020</v>
      </c>
      <c r="G21" s="306"/>
    </row>
    <row r="22" spans="1:7" ht="12.75" customHeight="1" x14ac:dyDescent="0.2">
      <c r="A22" s="18">
        <v>1</v>
      </c>
      <c r="B22" s="309"/>
      <c r="C22" s="306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10" t="s">
        <v>26</v>
      </c>
      <c r="C23" s="304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11" t="s">
        <v>27</v>
      </c>
      <c r="C24" s="312"/>
      <c r="D24" s="69">
        <v>2070.886</v>
      </c>
      <c r="E24" s="70">
        <v>2035.3330000000001</v>
      </c>
      <c r="F24" s="69">
        <v>985.86700000000008</v>
      </c>
      <c r="G24" s="70">
        <v>2490.2710000000002</v>
      </c>
    </row>
    <row r="25" spans="1:7" ht="12.75" customHeight="1" x14ac:dyDescent="0.2">
      <c r="A25" s="18">
        <v>1</v>
      </c>
      <c r="B25" s="311" t="s">
        <v>28</v>
      </c>
      <c r="C25" s="312"/>
      <c r="D25" s="69">
        <v>1834.404</v>
      </c>
      <c r="E25" s="70">
        <v>897.13099999999997</v>
      </c>
      <c r="F25" s="69">
        <v>981.20400000000006</v>
      </c>
      <c r="G25" s="70">
        <v>781.76499999999999</v>
      </c>
    </row>
    <row r="26" spans="1:7" ht="12.75" customHeight="1" x14ac:dyDescent="0.2">
      <c r="A26" s="18"/>
      <c r="B26" s="311" t="s">
        <v>29</v>
      </c>
      <c r="C26" s="312"/>
      <c r="D26" s="69">
        <v>853.65499999999997</v>
      </c>
      <c r="E26" s="70">
        <v>860.47400000000005</v>
      </c>
      <c r="F26" s="69">
        <v>1900.2919999999999</v>
      </c>
      <c r="G26" s="70">
        <v>913.35800000000006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1996.317</v>
      </c>
      <c r="E27" s="72">
        <v>844.21299999999997</v>
      </c>
      <c r="F27" s="71">
        <v>1655.5440000000001</v>
      </c>
      <c r="G27" s="72">
        <v>862.904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2091.2089999999998</v>
      </c>
      <c r="E28" s="72">
        <v>2156.357</v>
      </c>
      <c r="F28" s="71">
        <v>1150.002</v>
      </c>
      <c r="G28" s="72">
        <v>1622.374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2383.0149999999999</v>
      </c>
      <c r="E29" s="72">
        <v>1840.4639999999999</v>
      </c>
      <c r="F29" s="71">
        <v>2090.654</v>
      </c>
      <c r="G29" s="72">
        <v>2153.9090000000001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1501.722</v>
      </c>
      <c r="E30" s="72">
        <v>1227.54</v>
      </c>
      <c r="F30" s="71">
        <v>2391.0309999999999</v>
      </c>
      <c r="G30" s="72">
        <v>1813.847</v>
      </c>
    </row>
    <row r="31" spans="1:7" ht="12.75" customHeight="1" x14ac:dyDescent="0.2">
      <c r="A31" s="18">
        <v>1</v>
      </c>
      <c r="B31" s="311" t="s">
        <v>34</v>
      </c>
      <c r="C31" s="312"/>
      <c r="D31" s="69">
        <v>2683.2919999999999</v>
      </c>
      <c r="E31" s="70">
        <v>6240.6480000000001</v>
      </c>
      <c r="F31" s="69">
        <v>4142.53</v>
      </c>
      <c r="G31" s="70">
        <v>5881.0010000000002</v>
      </c>
    </row>
    <row r="32" spans="1:7" ht="12.75" customHeight="1" x14ac:dyDescent="0.2">
      <c r="A32" s="18">
        <v>1</v>
      </c>
      <c r="B32" s="311" t="s">
        <v>35</v>
      </c>
      <c r="C32" s="312"/>
      <c r="D32" s="71">
        <v>2479.1</v>
      </c>
      <c r="E32" s="72">
        <v>6850.3770000000004</v>
      </c>
      <c r="F32" s="71">
        <v>2556.0169999999998</v>
      </c>
      <c r="G32" s="72">
        <v>6382.4670000000006</v>
      </c>
    </row>
    <row r="33" spans="1:7" ht="20.100000000000001" customHeight="1" x14ac:dyDescent="0.2">
      <c r="A33" s="2"/>
    </row>
    <row r="34" spans="1:7" ht="12.75" hidden="1" customHeight="1" x14ac:dyDescent="0.2">
      <c r="A34" s="18">
        <v>2</v>
      </c>
      <c r="B34" s="25" t="s">
        <v>21</v>
      </c>
      <c r="C34" s="62"/>
      <c r="D34" s="307" t="str">
        <f>AktQuartKurz&amp;" "&amp;AktJahr</f>
        <v>Q3 2021</v>
      </c>
      <c r="E34" s="300"/>
      <c r="F34" s="308" t="str">
        <f>AktQuartKurz&amp;" "&amp;(AktJahr-1)</f>
        <v>Q3 2020</v>
      </c>
      <c r="G34" s="306"/>
    </row>
    <row r="35" spans="1:7" ht="12.75" hidden="1" customHeight="1" x14ac:dyDescent="0.2">
      <c r="A35" s="18">
        <v>2</v>
      </c>
      <c r="B35" s="309"/>
      <c r="C35" s="306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hidden="1" customHeight="1" x14ac:dyDescent="0.2">
      <c r="A36" s="18">
        <v>2</v>
      </c>
      <c r="B36" s="310" t="s">
        <v>26</v>
      </c>
      <c r="C36" s="304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hidden="1" customHeight="1" x14ac:dyDescent="0.2">
      <c r="A37" s="18">
        <v>2</v>
      </c>
      <c r="B37" s="311" t="s">
        <v>27</v>
      </c>
      <c r="C37" s="312"/>
      <c r="D37" s="69">
        <v>0</v>
      </c>
      <c r="E37" s="70">
        <v>0</v>
      </c>
      <c r="F37" s="69">
        <v>0</v>
      </c>
      <c r="G37" s="70">
        <v>0</v>
      </c>
    </row>
    <row r="38" spans="1:7" ht="12.75" hidden="1" customHeight="1" x14ac:dyDescent="0.2">
      <c r="A38" s="18">
        <v>2</v>
      </c>
      <c r="B38" s="311" t="s">
        <v>28</v>
      </c>
      <c r="C38" s="312"/>
      <c r="D38" s="69">
        <v>0</v>
      </c>
      <c r="E38" s="70">
        <v>0</v>
      </c>
      <c r="F38" s="69">
        <v>0</v>
      </c>
      <c r="G38" s="70">
        <v>0</v>
      </c>
    </row>
    <row r="39" spans="1:7" ht="12.75" hidden="1" customHeight="1" x14ac:dyDescent="0.2">
      <c r="A39" s="18"/>
      <c r="B39" s="311" t="s">
        <v>29</v>
      </c>
      <c r="C39" s="312"/>
      <c r="D39" s="69">
        <v>0</v>
      </c>
      <c r="E39" s="70">
        <v>0</v>
      </c>
      <c r="F39" s="69">
        <v>0</v>
      </c>
      <c r="G39" s="70">
        <v>0</v>
      </c>
    </row>
    <row r="40" spans="1:7" ht="12.75" hidden="1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hidden="1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hidden="1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hidden="1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hidden="1" customHeight="1" x14ac:dyDescent="0.2">
      <c r="A44" s="18">
        <v>2</v>
      </c>
      <c r="B44" s="311" t="s">
        <v>34</v>
      </c>
      <c r="C44" s="312"/>
      <c r="D44" s="69">
        <v>0</v>
      </c>
      <c r="E44" s="70">
        <v>0</v>
      </c>
      <c r="F44" s="69">
        <v>0</v>
      </c>
      <c r="G44" s="70">
        <v>0</v>
      </c>
    </row>
    <row r="45" spans="1:7" ht="12.75" hidden="1" customHeight="1" x14ac:dyDescent="0.2">
      <c r="A45" s="18">
        <v>2</v>
      </c>
      <c r="B45" s="311" t="s">
        <v>35</v>
      </c>
      <c r="C45" s="312"/>
      <c r="D45" s="71">
        <v>0</v>
      </c>
      <c r="E45" s="72">
        <v>0</v>
      </c>
      <c r="F45" s="71">
        <v>0</v>
      </c>
      <c r="G45" s="72">
        <v>0</v>
      </c>
    </row>
    <row r="46" spans="1:7" ht="20.100000000000001" hidden="1" customHeight="1" x14ac:dyDescent="0.2">
      <c r="A46" s="2"/>
    </row>
    <row r="47" spans="1:7" ht="12.75" hidden="1" customHeight="1" x14ac:dyDescent="0.2">
      <c r="A47" s="18">
        <v>3</v>
      </c>
      <c r="B47" s="25" t="s">
        <v>22</v>
      </c>
      <c r="C47" s="62"/>
      <c r="D47" s="307" t="str">
        <f>AktQuartKurz&amp;" "&amp;AktJahr</f>
        <v>Q3 2021</v>
      </c>
      <c r="E47" s="300"/>
      <c r="F47" s="308" t="str">
        <f>AktQuartKurz&amp;" "&amp;(AktJahr-1)</f>
        <v>Q3 2020</v>
      </c>
      <c r="G47" s="306"/>
    </row>
    <row r="48" spans="1:7" ht="12.75" hidden="1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hidden="1" customHeight="1" x14ac:dyDescent="0.2">
      <c r="A49" s="18">
        <v>3</v>
      </c>
      <c r="B49" s="310" t="s">
        <v>26</v>
      </c>
      <c r="C49" s="304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hidden="1" customHeight="1" x14ac:dyDescent="0.2">
      <c r="A50" s="18">
        <v>3</v>
      </c>
      <c r="B50" s="311" t="s">
        <v>27</v>
      </c>
      <c r="C50" s="312"/>
      <c r="D50" s="69">
        <v>0</v>
      </c>
      <c r="E50" s="70">
        <v>0</v>
      </c>
      <c r="F50" s="69">
        <v>0</v>
      </c>
      <c r="G50" s="70">
        <v>0</v>
      </c>
    </row>
    <row r="51" spans="1:7" ht="12.75" hidden="1" customHeight="1" x14ac:dyDescent="0.2">
      <c r="A51" s="18">
        <v>3</v>
      </c>
      <c r="B51" s="311" t="s">
        <v>28</v>
      </c>
      <c r="C51" s="312"/>
      <c r="D51" s="69">
        <v>0</v>
      </c>
      <c r="E51" s="70">
        <v>0</v>
      </c>
      <c r="F51" s="69">
        <v>0</v>
      </c>
      <c r="G51" s="70">
        <v>0</v>
      </c>
    </row>
    <row r="52" spans="1:7" ht="12.75" hidden="1" customHeight="1" x14ac:dyDescent="0.2">
      <c r="A52" s="18"/>
      <c r="B52" s="311" t="s">
        <v>29</v>
      </c>
      <c r="C52" s="312"/>
      <c r="D52" s="69">
        <v>0</v>
      </c>
      <c r="E52" s="70">
        <v>0</v>
      </c>
      <c r="F52" s="69">
        <v>0</v>
      </c>
      <c r="G52" s="70">
        <v>0</v>
      </c>
    </row>
    <row r="53" spans="1:7" ht="12.75" hidden="1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hidden="1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hidden="1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hidden="1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hidden="1" customHeight="1" x14ac:dyDescent="0.2">
      <c r="A57" s="18">
        <v>3</v>
      </c>
      <c r="B57" s="311" t="s">
        <v>34</v>
      </c>
      <c r="C57" s="312"/>
      <c r="D57" s="69">
        <v>0</v>
      </c>
      <c r="E57" s="70">
        <v>0</v>
      </c>
      <c r="F57" s="69">
        <v>0</v>
      </c>
      <c r="G57" s="70">
        <v>0</v>
      </c>
    </row>
    <row r="58" spans="1:7" ht="12.75" hidden="1" customHeight="1" x14ac:dyDescent="0.2">
      <c r="A58" s="18">
        <v>3</v>
      </c>
      <c r="B58" s="311" t="s">
        <v>35</v>
      </c>
      <c r="C58" s="312"/>
      <c r="D58" s="71">
        <v>0</v>
      </c>
      <c r="E58" s="72">
        <v>0</v>
      </c>
      <c r="F58" s="71">
        <v>0</v>
      </c>
      <c r="G58" s="72">
        <v>0</v>
      </c>
    </row>
    <row r="59" spans="1:7" ht="12.75" hidden="1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13" t="str">
        <f>IF(INT(AktJahrMonat)&gt;201503,"","Hinweis: Die Restlaufzeiten bis zu 2 Jahren wurden ab Q2 2014 neu gruppiert; daher werden die Vorjahreszahlen nicht abgebildet. ")</f>
        <v/>
      </c>
      <c r="C60" s="306"/>
      <c r="D60" s="306"/>
      <c r="E60" s="306"/>
      <c r="F60" s="306"/>
      <c r="G60" s="306"/>
    </row>
    <row r="61" spans="1:7" ht="6" customHeight="1" x14ac:dyDescent="0.2"/>
  </sheetData>
  <mergeCells count="38">
    <mergeCell ref="B57:C57"/>
    <mergeCell ref="B58:C58"/>
    <mergeCell ref="B60:G60"/>
    <mergeCell ref="F47:G47"/>
    <mergeCell ref="B49:C49"/>
    <mergeCell ref="B50:C50"/>
    <mergeCell ref="B51:C51"/>
    <mergeCell ref="B52:C52"/>
    <mergeCell ref="B38:C38"/>
    <mergeCell ref="B39:C39"/>
    <mergeCell ref="B44:C44"/>
    <mergeCell ref="B45:C45"/>
    <mergeCell ref="D47:E47"/>
    <mergeCell ref="D34:E34"/>
    <mergeCell ref="F34:G34"/>
    <mergeCell ref="B35:C35"/>
    <mergeCell ref="B36:C36"/>
    <mergeCell ref="B37:C37"/>
    <mergeCell ref="B24:C24"/>
    <mergeCell ref="B25:C25"/>
    <mergeCell ref="B26:C26"/>
    <mergeCell ref="B31:C31"/>
    <mergeCell ref="B32:C32"/>
    <mergeCell ref="B19:C19"/>
    <mergeCell ref="D21:E21"/>
    <mergeCell ref="F21:G21"/>
    <mergeCell ref="B22:C22"/>
    <mergeCell ref="B23:C23"/>
    <mergeCell ref="B10:C10"/>
    <mergeCell ref="B11:C11"/>
    <mergeCell ref="B12:C12"/>
    <mergeCell ref="B13:C13"/>
    <mergeCell ref="B18:C18"/>
    <mergeCell ref="B4:G4"/>
    <mergeCell ref="B5:D5"/>
    <mergeCell ref="D8:E8"/>
    <mergeCell ref="F8:G8"/>
    <mergeCell ref="B9:C9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4" t="str">
        <f>UebInstitutQuartal</f>
        <v>3. Quartal 2021</v>
      </c>
      <c r="C5" s="306"/>
      <c r="D5" s="306"/>
      <c r="E5" s="3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Q3 2021</v>
      </c>
      <c r="E7" s="76" t="str">
        <f>AktQuartKurz&amp;" "&amp;(AktJahr-1)</f>
        <v>Q3 2020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2.88</v>
      </c>
      <c r="E9" s="80">
        <v>2.5489999999999999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23.06</v>
      </c>
      <c r="E10" s="80">
        <v>24.277999999999999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1420.4690000000001</v>
      </c>
      <c r="E11" s="80">
        <v>1224.634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9376.0329999999994</v>
      </c>
      <c r="E12" s="80">
        <v>7809.9740000000002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10822.441999999999</v>
      </c>
      <c r="E13" s="83">
        <f>SUM(E9:E12)</f>
        <v>9061.4349999999995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4" t="s">
        <v>45</v>
      </c>
      <c r="C16" s="315"/>
      <c r="D16" s="315"/>
      <c r="E16" s="315"/>
    </row>
    <row r="17" spans="1:257" s="84" customFormat="1" ht="12.75" customHeight="1" x14ac:dyDescent="0.2">
      <c r="B17" s="314" t="str">
        <f>UebInstitutQuartal</f>
        <v>3. Quartal 2021</v>
      </c>
      <c r="C17" s="315"/>
      <c r="D17" s="315"/>
      <c r="E17" s="315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Q3 2021</v>
      </c>
      <c r="E19" s="76" t="str">
        <f>AktQuartKurz&amp;" "&amp;(AktJahr-1)</f>
        <v>Q3 2020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3607.835</v>
      </c>
      <c r="E21" s="70">
        <v>3607.3049999999998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5982.5659999999998</v>
      </c>
      <c r="E22" s="83">
        <v>5682.1210000000001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12946.635</v>
      </c>
      <c r="E23" s="88">
        <v>13219.971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22537.036</v>
      </c>
      <c r="E24" s="83">
        <f>SUM(E21:E23)</f>
        <v>22509.396999999997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hidden="1" customHeight="1" x14ac:dyDescent="0.2">
      <c r="B28" s="314" t="s">
        <v>49</v>
      </c>
      <c r="C28" s="315"/>
      <c r="D28" s="315"/>
      <c r="E28" s="315"/>
    </row>
    <row r="29" spans="1:257" s="84" customFormat="1" ht="12.75" hidden="1" customHeight="1" x14ac:dyDescent="0.2">
      <c r="B29" s="314" t="str">
        <f>UebInstitutQuartal</f>
        <v>3. Quartal 2021</v>
      </c>
      <c r="C29" s="315"/>
      <c r="D29" s="315"/>
      <c r="E29" s="315"/>
    </row>
    <row r="30" spans="1:257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hidden="1" customHeight="1" x14ac:dyDescent="0.2">
      <c r="A31" s="18">
        <v>2</v>
      </c>
      <c r="B31" s="75" t="s">
        <v>39</v>
      </c>
      <c r="C31" s="75"/>
      <c r="D31" s="85" t="str">
        <f>AktQuartKurz&amp;" "&amp;AktJahr</f>
        <v>Q3 2021</v>
      </c>
      <c r="E31" s="76" t="str">
        <f>AktQuartKurz&amp;" "&amp;(AktJahr-1)</f>
        <v>Q3 2020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hidden="1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hidden="1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hidden="1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hidden="1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hidden="1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hidden="1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hidden="1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hidden="1" customHeight="1" x14ac:dyDescent="0.2">
      <c r="B40" s="314" t="s">
        <v>53</v>
      </c>
      <c r="C40" s="315"/>
      <c r="D40" s="315"/>
      <c r="E40" s="315"/>
    </row>
    <row r="41" spans="1:257" s="84" customFormat="1" ht="12.75" hidden="1" customHeight="1" x14ac:dyDescent="0.2">
      <c r="B41" s="314" t="str">
        <f>UebInstitutQuartal</f>
        <v>3. Quartal 2021</v>
      </c>
      <c r="C41" s="315"/>
      <c r="D41" s="315"/>
      <c r="E41" s="315"/>
    </row>
    <row r="42" spans="1:257" ht="12.75" hidden="1" customHeight="1" x14ac:dyDescent="0.2">
      <c r="A42" s="2"/>
      <c r="B42" s="2"/>
      <c r="C42" s="2"/>
      <c r="D42" s="2"/>
      <c r="E42" s="2"/>
    </row>
    <row r="43" spans="1:257" ht="12.75" hidden="1" customHeight="1" x14ac:dyDescent="0.2">
      <c r="A43" s="18">
        <v>3</v>
      </c>
      <c r="B43" s="75" t="s">
        <v>39</v>
      </c>
      <c r="C43" s="75"/>
      <c r="D43" s="76" t="str">
        <f>AktQuartKurz&amp;" "&amp;AktJahr</f>
        <v>Q3 2021</v>
      </c>
      <c r="E43" s="76" t="str">
        <f>AktQuartKurz&amp;" "&amp;(AktJahr-1)</f>
        <v>Q3 2020</v>
      </c>
    </row>
    <row r="44" spans="1:257" ht="12.75" hidden="1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hidden="1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hidden="1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hidden="1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hidden="1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hidden="1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13" t="str">
        <f>IF(INT(AktJahrMonat)&gt;=201606,"","Hinweis: Die Größengruppen von Öffentlichen Pfandbriefen werden erst ab Q2 2015 erfasst.")</f>
        <v/>
      </c>
      <c r="C52" s="306"/>
      <c r="D52" s="306"/>
      <c r="E52" s="306"/>
    </row>
    <row r="53" spans="2:5" ht="20.100000000000001" customHeight="1" x14ac:dyDescent="0.2">
      <c r="B53" s="313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6"/>
      <c r="D53" s="306"/>
      <c r="E53" s="306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3. Quartal 2021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6" t="s">
        <v>58</v>
      </c>
      <c r="T10" s="319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17"/>
      <c r="T11" s="320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17"/>
      <c r="T12" s="320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17"/>
      <c r="T13" s="320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18"/>
      <c r="T14" s="321"/>
    </row>
    <row r="15" spans="1:20" ht="12.75" customHeight="1" x14ac:dyDescent="0.2">
      <c r="B15" s="2"/>
      <c r="C15" s="119" t="s">
        <v>73</v>
      </c>
      <c r="D15" s="120" t="str">
        <f>AktQuartal</f>
        <v>3.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2021</v>
      </c>
      <c r="E16" s="125">
        <f t="shared" ref="E16:E47" si="0">F16+L16</f>
        <v>10822.445</v>
      </c>
      <c r="F16" s="125">
        <f t="shared" ref="F16:F47" si="1">SUM(G16:K16)</f>
        <v>1452.2990000000002</v>
      </c>
      <c r="G16" s="125">
        <v>4.8460000000000001</v>
      </c>
      <c r="H16" s="125">
        <v>0</v>
      </c>
      <c r="I16" s="125">
        <v>1411.8820000000001</v>
      </c>
      <c r="J16" s="125">
        <v>25.7</v>
      </c>
      <c r="K16" s="125">
        <v>9.8710000000000004</v>
      </c>
      <c r="L16" s="125">
        <f t="shared" ref="L16:L47" si="2">SUM(M16:R16)</f>
        <v>9370.1459999999988</v>
      </c>
      <c r="M16" s="125">
        <v>4472.9960000000001</v>
      </c>
      <c r="N16" s="125">
        <v>2369.2399999999998</v>
      </c>
      <c r="O16" s="125">
        <v>86.218000000000004</v>
      </c>
      <c r="P16" s="125">
        <v>2257.1950000000002</v>
      </c>
      <c r="Q16" s="125">
        <v>184.49700000000001</v>
      </c>
      <c r="R16" s="125">
        <v>0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2020</v>
      </c>
      <c r="E17" s="127">
        <f t="shared" si="0"/>
        <v>9061.4340000000011</v>
      </c>
      <c r="F17" s="127">
        <f t="shared" si="1"/>
        <v>1413.1210000000001</v>
      </c>
      <c r="G17" s="127">
        <v>6.0259999999999998</v>
      </c>
      <c r="H17" s="127">
        <v>0</v>
      </c>
      <c r="I17" s="127">
        <v>1344.729</v>
      </c>
      <c r="J17" s="127">
        <v>6.0659999999999998</v>
      </c>
      <c r="K17" s="127">
        <v>56.3</v>
      </c>
      <c r="L17" s="127">
        <f t="shared" si="2"/>
        <v>7648.3130000000001</v>
      </c>
      <c r="M17" s="127">
        <v>3394.491</v>
      </c>
      <c r="N17" s="127">
        <v>2459.5720000000001</v>
      </c>
      <c r="O17" s="127">
        <v>24.125</v>
      </c>
      <c r="P17" s="127">
        <v>1533.7370000000001</v>
      </c>
      <c r="Q17" s="127">
        <v>236.38800000000001</v>
      </c>
      <c r="R17" s="127">
        <v>0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2021</v>
      </c>
      <c r="E18" s="125">
        <f t="shared" si="0"/>
        <v>6404.5980000000009</v>
      </c>
      <c r="F18" s="125">
        <f t="shared" si="1"/>
        <v>1447.5290000000002</v>
      </c>
      <c r="G18" s="125">
        <v>7.5999999999999998E-2</v>
      </c>
      <c r="H18" s="125">
        <v>0</v>
      </c>
      <c r="I18" s="125">
        <v>1411.8820000000001</v>
      </c>
      <c r="J18" s="125">
        <v>25.7</v>
      </c>
      <c r="K18" s="125">
        <v>9.8710000000000004</v>
      </c>
      <c r="L18" s="125">
        <f t="shared" si="2"/>
        <v>4957.0690000000004</v>
      </c>
      <c r="M18" s="125">
        <v>1897.9069999999999</v>
      </c>
      <c r="N18" s="125">
        <v>1390.38</v>
      </c>
      <c r="O18" s="125">
        <v>86.218000000000004</v>
      </c>
      <c r="P18" s="125">
        <v>1406.9949999999999</v>
      </c>
      <c r="Q18" s="125">
        <v>175.56899999999999</v>
      </c>
      <c r="R18" s="125">
        <v>0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2020</v>
      </c>
      <c r="E19" s="127">
        <f t="shared" si="0"/>
        <v>6068.0049999999992</v>
      </c>
      <c r="F19" s="127">
        <f t="shared" si="1"/>
        <v>1406.5210000000002</v>
      </c>
      <c r="G19" s="127">
        <v>6.0259999999999998</v>
      </c>
      <c r="H19" s="127">
        <v>0</v>
      </c>
      <c r="I19" s="127">
        <v>1344.729</v>
      </c>
      <c r="J19" s="127">
        <v>6.0659999999999998</v>
      </c>
      <c r="K19" s="127">
        <v>49.7</v>
      </c>
      <c r="L19" s="127">
        <f t="shared" si="2"/>
        <v>4661.4839999999995</v>
      </c>
      <c r="M19" s="127">
        <v>1705.039</v>
      </c>
      <c r="N19" s="127">
        <v>1500.9770000000001</v>
      </c>
      <c r="O19" s="127">
        <v>24.125</v>
      </c>
      <c r="P19" s="127">
        <v>1194.9549999999999</v>
      </c>
      <c r="Q19" s="127">
        <v>236.38800000000001</v>
      </c>
      <c r="R19" s="127">
        <v>0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2021</v>
      </c>
      <c r="E20" s="125">
        <f t="shared" si="0"/>
        <v>154.55800000000002</v>
      </c>
      <c r="F20" s="125">
        <f t="shared" si="1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f t="shared" si="2"/>
        <v>154.55800000000002</v>
      </c>
      <c r="M20" s="125">
        <v>147.59800000000001</v>
      </c>
      <c r="N20" s="125">
        <v>6.96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2020</v>
      </c>
      <c r="E21" s="127">
        <f t="shared" si="0"/>
        <v>90.240000000000009</v>
      </c>
      <c r="F21" s="127">
        <f t="shared" si="1"/>
        <v>6.6000000000000014</v>
      </c>
      <c r="G21" s="127">
        <v>0</v>
      </c>
      <c r="H21" s="127">
        <v>0</v>
      </c>
      <c r="I21" s="127">
        <v>0</v>
      </c>
      <c r="J21" s="127">
        <v>0</v>
      </c>
      <c r="K21" s="127">
        <v>6.6000000000000014</v>
      </c>
      <c r="L21" s="127">
        <f t="shared" si="2"/>
        <v>83.64</v>
      </c>
      <c r="M21" s="127">
        <v>76.680000000000007</v>
      </c>
      <c r="N21" s="127">
        <v>6.96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hidden="1" customHeight="1" x14ac:dyDescent="0.2">
      <c r="B22" s="129" t="s">
        <v>80</v>
      </c>
      <c r="C22" s="123" t="s">
        <v>81</v>
      </c>
      <c r="D22" s="124" t="str">
        <f>$D$16</f>
        <v>Jahr 2021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hidden="1" customHeight="1" x14ac:dyDescent="0.2">
      <c r="B23" s="2"/>
      <c r="C23" s="119"/>
      <c r="D23" s="119" t="str">
        <f>$D$17</f>
        <v>Jahr 2020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hidden="1" customHeight="1" x14ac:dyDescent="0.2">
      <c r="B24" s="129" t="s">
        <v>82</v>
      </c>
      <c r="C24" s="123" t="s">
        <v>83</v>
      </c>
      <c r="D24" s="124" t="str">
        <f>$D$16</f>
        <v>Jahr 2021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hidden="1" customHeight="1" x14ac:dyDescent="0.2">
      <c r="B25" s="2"/>
      <c r="C25" s="119"/>
      <c r="D25" s="119" t="str">
        <f>$D$17</f>
        <v>Jahr 2020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hidden="1" customHeight="1" x14ac:dyDescent="0.2">
      <c r="B26" s="129" t="s">
        <v>84</v>
      </c>
      <c r="C26" s="123" t="s">
        <v>85</v>
      </c>
      <c r="D26" s="124" t="str">
        <f>$D$16</f>
        <v>Jahr 2021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hidden="1" customHeight="1" x14ac:dyDescent="0.2">
      <c r="B27" s="2"/>
      <c r="C27" s="119"/>
      <c r="D27" s="119" t="str">
        <f>$D$17</f>
        <v>Jahr 2020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hidden="1" customHeight="1" x14ac:dyDescent="0.2">
      <c r="B28" s="129" t="s">
        <v>86</v>
      </c>
      <c r="C28" s="123" t="s">
        <v>87</v>
      </c>
      <c r="D28" s="124" t="str">
        <f>$D$16</f>
        <v>Jahr 2021</v>
      </c>
      <c r="E28" s="125">
        <f t="shared" si="0"/>
        <v>0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hidden="1" customHeight="1" x14ac:dyDescent="0.2">
      <c r="B29" s="2"/>
      <c r="C29" s="119"/>
      <c r="D29" s="119" t="str">
        <f>$D$17</f>
        <v>Jahr 2020</v>
      </c>
      <c r="E29" s="127">
        <f t="shared" si="0"/>
        <v>0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2021</v>
      </c>
      <c r="E30" s="125">
        <f t="shared" si="0"/>
        <v>1308.991</v>
      </c>
      <c r="F30" s="125">
        <f t="shared" si="1"/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f t="shared" si="2"/>
        <v>1308.991</v>
      </c>
      <c r="M30" s="125">
        <v>1051.7809999999999</v>
      </c>
      <c r="N30" s="125">
        <v>105.48699999999999</v>
      </c>
      <c r="O30" s="125">
        <v>0</v>
      </c>
      <c r="P30" s="125">
        <v>151.72300000000001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2020</v>
      </c>
      <c r="E31" s="127">
        <f t="shared" si="0"/>
        <v>720.23300000000006</v>
      </c>
      <c r="F31" s="127">
        <f t="shared" si="1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f t="shared" si="2"/>
        <v>720.23300000000006</v>
      </c>
      <c r="M31" s="127">
        <v>589.04100000000005</v>
      </c>
      <c r="N31" s="127">
        <v>78.872</v>
      </c>
      <c r="O31" s="127">
        <v>0</v>
      </c>
      <c r="P31" s="127">
        <v>52.32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hidden="1" customHeight="1" x14ac:dyDescent="0.2">
      <c r="B32" s="14" t="s">
        <v>90</v>
      </c>
      <c r="C32" s="123" t="s">
        <v>91</v>
      </c>
      <c r="D32" s="124" t="str">
        <f>$D$16</f>
        <v>Jahr 2021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hidden="1" customHeight="1" x14ac:dyDescent="0.2">
      <c r="B33" s="2"/>
      <c r="C33" s="119"/>
      <c r="D33" s="119" t="str">
        <f>$D$17</f>
        <v>Jahr 2020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2021</v>
      </c>
      <c r="E34" s="125">
        <f t="shared" si="0"/>
        <v>341.14300000000003</v>
      </c>
      <c r="F34" s="125">
        <f t="shared" si="1"/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f t="shared" si="2"/>
        <v>341.14300000000003</v>
      </c>
      <c r="M34" s="125">
        <v>165.512</v>
      </c>
      <c r="N34" s="125">
        <v>175.631</v>
      </c>
      <c r="O34" s="125">
        <v>0</v>
      </c>
      <c r="P34" s="125">
        <v>0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2020</v>
      </c>
      <c r="E35" s="127">
        <f t="shared" si="0"/>
        <v>355.49900000000002</v>
      </c>
      <c r="F35" s="127">
        <f t="shared" si="1"/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f t="shared" si="2"/>
        <v>355.49900000000002</v>
      </c>
      <c r="M35" s="127">
        <v>174.14500000000001</v>
      </c>
      <c r="N35" s="127">
        <v>181.35400000000001</v>
      </c>
      <c r="O35" s="127">
        <v>0</v>
      </c>
      <c r="P35" s="127">
        <v>0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hidden="1" customHeight="1" x14ac:dyDescent="0.2">
      <c r="B36" s="14" t="s">
        <v>94</v>
      </c>
      <c r="C36" s="123" t="s">
        <v>95</v>
      </c>
      <c r="D36" s="124" t="str">
        <f>$D$16</f>
        <v>Jahr 2021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hidden="1" customHeight="1" x14ac:dyDescent="0.2">
      <c r="B37" s="2"/>
      <c r="C37" s="119"/>
      <c r="D37" s="119" t="str">
        <f>$D$17</f>
        <v>Jahr 2020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2021</v>
      </c>
      <c r="E38" s="125">
        <f t="shared" si="0"/>
        <v>488.42099999999994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488.42099999999994</v>
      </c>
      <c r="M38" s="125">
        <v>197.678</v>
      </c>
      <c r="N38" s="125">
        <v>215.41</v>
      </c>
      <c r="O38" s="125">
        <v>0</v>
      </c>
      <c r="P38" s="125">
        <v>66.405000000000001</v>
      </c>
      <c r="Q38" s="125">
        <v>8.9280000000000008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2020</v>
      </c>
      <c r="E39" s="127">
        <f t="shared" si="0"/>
        <v>449.892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449.892</v>
      </c>
      <c r="M39" s="127">
        <v>143.49799999999999</v>
      </c>
      <c r="N39" s="127">
        <v>278.07400000000001</v>
      </c>
      <c r="O39" s="127">
        <v>0</v>
      </c>
      <c r="P39" s="127">
        <v>28.32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hidden="1" customHeight="1" x14ac:dyDescent="0.2">
      <c r="B40" s="14" t="s">
        <v>98</v>
      </c>
      <c r="C40" s="123" t="s">
        <v>99</v>
      </c>
      <c r="D40" s="124" t="str">
        <f>$D$16</f>
        <v>Jahr 2021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hidden="1" customHeight="1" x14ac:dyDescent="0.2">
      <c r="B41" s="2"/>
      <c r="C41" s="119"/>
      <c r="D41" s="119" t="str">
        <f>$D$17</f>
        <v>Jahr 2020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hidden="1" customHeight="1" x14ac:dyDescent="0.2">
      <c r="B42" s="14" t="s">
        <v>100</v>
      </c>
      <c r="C42" s="123" t="s">
        <v>101</v>
      </c>
      <c r="D42" s="124" t="str">
        <f>$D$16</f>
        <v>Jahr 2021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hidden="1" customHeight="1" x14ac:dyDescent="0.2">
      <c r="B43" s="2"/>
      <c r="C43" s="119"/>
      <c r="D43" s="119" t="str">
        <f>$D$17</f>
        <v>Jahr 2020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2021</v>
      </c>
      <c r="E44" s="125">
        <f t="shared" si="0"/>
        <v>13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13</v>
      </c>
      <c r="M44" s="125">
        <v>13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2020</v>
      </c>
      <c r="E45" s="127">
        <f t="shared" si="0"/>
        <v>13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13</v>
      </c>
      <c r="M45" s="127">
        <v>13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hidden="1" customHeight="1" x14ac:dyDescent="0.2">
      <c r="B46" s="14" t="s">
        <v>104</v>
      </c>
      <c r="C46" s="123" t="s">
        <v>105</v>
      </c>
      <c r="D46" s="124" t="str">
        <f>$D$16</f>
        <v>Jahr 2021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hidden="1" customHeight="1" x14ac:dyDescent="0.2">
      <c r="B47" s="2"/>
      <c r="C47" s="119"/>
      <c r="D47" s="119" t="str">
        <f>$D$17</f>
        <v>Jahr 2020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2021</v>
      </c>
      <c r="E48" s="125">
        <f t="shared" ref="E48:E79" si="3">F48+L48</f>
        <v>730.851</v>
      </c>
      <c r="F48" s="125">
        <f t="shared" ref="F48:F79" si="4">SUM(G48:K48)</f>
        <v>4.7699999999999996</v>
      </c>
      <c r="G48" s="125">
        <v>4.7699999999999996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726.08100000000002</v>
      </c>
      <c r="M48" s="125">
        <v>499.721</v>
      </c>
      <c r="N48" s="125">
        <v>24.58</v>
      </c>
      <c r="O48" s="125">
        <v>0</v>
      </c>
      <c r="P48" s="125">
        <v>201.78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2020</v>
      </c>
      <c r="E49" s="127">
        <f t="shared" si="3"/>
        <v>548.58199999999999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548.58199999999999</v>
      </c>
      <c r="M49" s="127">
        <v>394.65100000000001</v>
      </c>
      <c r="N49" s="127">
        <v>11.5</v>
      </c>
      <c r="O49" s="127">
        <v>0</v>
      </c>
      <c r="P49" s="127">
        <v>142.43100000000001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2021</v>
      </c>
      <c r="E50" s="125">
        <f t="shared" si="3"/>
        <v>70.831999999999994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70.831999999999994</v>
      </c>
      <c r="M50" s="125">
        <v>19.007999999999999</v>
      </c>
      <c r="N50" s="125">
        <v>51.823999999999998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2020</v>
      </c>
      <c r="E51" s="127">
        <f t="shared" si="3"/>
        <v>62.070000000000007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62.070000000000007</v>
      </c>
      <c r="M51" s="127">
        <v>19.007999999999999</v>
      </c>
      <c r="N51" s="127">
        <v>35.112000000000002</v>
      </c>
      <c r="O51" s="127">
        <v>0</v>
      </c>
      <c r="P51" s="127">
        <v>7.95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2021</v>
      </c>
      <c r="E52" s="125">
        <f t="shared" si="3"/>
        <v>527.10599999999999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527.10599999999999</v>
      </c>
      <c r="M52" s="125">
        <v>130.12</v>
      </c>
      <c r="N52" s="125">
        <v>160.43600000000001</v>
      </c>
      <c r="O52" s="125">
        <v>0</v>
      </c>
      <c r="P52" s="125">
        <v>236.55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2020</v>
      </c>
      <c r="E53" s="127">
        <f t="shared" si="3"/>
        <v>327.75200000000001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327.75200000000001</v>
      </c>
      <c r="M53" s="127">
        <v>124.9</v>
      </c>
      <c r="N53" s="127">
        <v>124.55200000000001</v>
      </c>
      <c r="O53" s="127">
        <v>0</v>
      </c>
      <c r="P53" s="127">
        <v>78.3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hidden="1" customHeight="1" x14ac:dyDescent="0.2">
      <c r="B54" s="14" t="s">
        <v>112</v>
      </c>
      <c r="C54" s="123" t="s">
        <v>113</v>
      </c>
      <c r="D54" s="124" t="str">
        <f>$D$16</f>
        <v>Jahr 2021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hidden="1" customHeight="1" x14ac:dyDescent="0.2">
      <c r="B55" s="2"/>
      <c r="C55" s="119"/>
      <c r="D55" s="119" t="str">
        <f>$D$17</f>
        <v>Jahr 2020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hidden="1" customHeight="1" x14ac:dyDescent="0.2">
      <c r="B56" s="14" t="s">
        <v>114</v>
      </c>
      <c r="C56" s="123" t="s">
        <v>115</v>
      </c>
      <c r="D56" s="124" t="str">
        <f>$D$16</f>
        <v>Jahr 2021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hidden="1" customHeight="1" x14ac:dyDescent="0.2">
      <c r="B57" s="2"/>
      <c r="C57" s="119"/>
      <c r="D57" s="119" t="str">
        <f>$D$17</f>
        <v>Jahr 2020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hidden="1" customHeight="1" x14ac:dyDescent="0.2">
      <c r="B58" s="14" t="s">
        <v>116</v>
      </c>
      <c r="C58" s="123" t="s">
        <v>117</v>
      </c>
      <c r="D58" s="124" t="str">
        <f>$D$16</f>
        <v>Jahr 2021</v>
      </c>
      <c r="E58" s="125">
        <f t="shared" si="3"/>
        <v>0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hidden="1" customHeight="1" x14ac:dyDescent="0.2">
      <c r="B59" s="2"/>
      <c r="C59" s="119"/>
      <c r="D59" s="119" t="str">
        <f>$D$17</f>
        <v>Jahr 2020</v>
      </c>
      <c r="E59" s="127">
        <f t="shared" si="3"/>
        <v>0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2021</v>
      </c>
      <c r="E60" s="125">
        <f t="shared" si="3"/>
        <v>2.722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2.722</v>
      </c>
      <c r="M60" s="125">
        <v>0</v>
      </c>
      <c r="N60" s="125">
        <v>2.722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2020</v>
      </c>
      <c r="E61" s="127">
        <f t="shared" si="3"/>
        <v>3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3</v>
      </c>
      <c r="M61" s="127">
        <v>0</v>
      </c>
      <c r="N61" s="127">
        <v>3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hidden="1" customHeight="1" x14ac:dyDescent="0.2">
      <c r="B62" s="14" t="s">
        <v>120</v>
      </c>
      <c r="C62" s="123" t="s">
        <v>121</v>
      </c>
      <c r="D62" s="124" t="str">
        <f>$D$16</f>
        <v>Jahr 2021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hidden="1" customHeight="1" x14ac:dyDescent="0.2">
      <c r="B63" s="2"/>
      <c r="C63" s="119"/>
      <c r="D63" s="119" t="str">
        <f>$D$17</f>
        <v>Jahr 2020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2021</v>
      </c>
      <c r="E64" s="125">
        <f t="shared" si="3"/>
        <v>98.766000000000005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98.766000000000005</v>
      </c>
      <c r="M64" s="125">
        <v>0</v>
      </c>
      <c r="N64" s="125">
        <v>98.766000000000005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2020</v>
      </c>
      <c r="E65" s="127">
        <f t="shared" si="3"/>
        <v>92.7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92.7</v>
      </c>
      <c r="M65" s="127">
        <v>0</v>
      </c>
      <c r="N65" s="127">
        <v>92.7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2021</v>
      </c>
      <c r="E66" s="125">
        <f t="shared" si="3"/>
        <v>144.09699999999998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144.09699999999998</v>
      </c>
      <c r="M66" s="125">
        <v>108.52</v>
      </c>
      <c r="N66" s="125">
        <v>35.576999999999998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2020</v>
      </c>
      <c r="E67" s="127">
        <f t="shared" si="3"/>
        <v>88.48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88.48</v>
      </c>
      <c r="M67" s="127">
        <v>58.72</v>
      </c>
      <c r="N67" s="127">
        <v>29.76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hidden="1" customHeight="1" x14ac:dyDescent="0.2">
      <c r="B68" s="14" t="s">
        <v>126</v>
      </c>
      <c r="C68" s="123" t="s">
        <v>127</v>
      </c>
      <c r="D68" s="124" t="str">
        <f>$D$16</f>
        <v>Jahr 2021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hidden="1" customHeight="1" x14ac:dyDescent="0.2">
      <c r="B69" s="2"/>
      <c r="C69" s="119"/>
      <c r="D69" s="119" t="str">
        <f>$D$17</f>
        <v>Jahr 2020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hidden="1" customHeight="1" x14ac:dyDescent="0.2">
      <c r="B70" s="14" t="s">
        <v>128</v>
      </c>
      <c r="C70" s="123" t="s">
        <v>129</v>
      </c>
      <c r="D70" s="124" t="str">
        <f>$D$16</f>
        <v>Jahr 2021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hidden="1" customHeight="1" x14ac:dyDescent="0.2">
      <c r="B71" s="2"/>
      <c r="C71" s="119"/>
      <c r="D71" s="119" t="str">
        <f>$D$17</f>
        <v>Jahr 2020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hidden="1" customHeight="1" x14ac:dyDescent="0.2">
      <c r="B72" s="14" t="s">
        <v>130</v>
      </c>
      <c r="C72" s="123" t="s">
        <v>131</v>
      </c>
      <c r="D72" s="124" t="str">
        <f>$D$16</f>
        <v>Jahr 2021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hidden="1" customHeight="1" x14ac:dyDescent="0.2">
      <c r="B73" s="2"/>
      <c r="C73" s="119"/>
      <c r="D73" s="119" t="str">
        <f>$D$17</f>
        <v>Jahr 2020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hidden="1" customHeight="1" x14ac:dyDescent="0.2">
      <c r="B74" s="14" t="s">
        <v>132</v>
      </c>
      <c r="C74" s="123" t="s">
        <v>133</v>
      </c>
      <c r="D74" s="124" t="str">
        <f>$D$16</f>
        <v>Jahr 2021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hidden="1" customHeight="1" x14ac:dyDescent="0.2">
      <c r="B75" s="2"/>
      <c r="C75" s="119"/>
      <c r="D75" s="119" t="str">
        <f>$D$17</f>
        <v>Jahr 2020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hidden="1" customHeight="1" x14ac:dyDescent="0.2">
      <c r="B76" s="14" t="s">
        <v>134</v>
      </c>
      <c r="C76" s="123" t="s">
        <v>135</v>
      </c>
      <c r="D76" s="124" t="str">
        <f>$D$16</f>
        <v>Jahr 2021</v>
      </c>
      <c r="E76" s="125">
        <f t="shared" si="3"/>
        <v>0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hidden="1" customHeight="1" x14ac:dyDescent="0.2">
      <c r="B77" s="2"/>
      <c r="C77" s="119"/>
      <c r="D77" s="119" t="str">
        <f>$D$17</f>
        <v>Jahr 2020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2021</v>
      </c>
      <c r="E78" s="125">
        <f t="shared" si="3"/>
        <v>20.138999999999999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20.138999999999999</v>
      </c>
      <c r="M78" s="125">
        <v>0</v>
      </c>
      <c r="N78" s="125">
        <v>20.138999999999999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2020</v>
      </c>
      <c r="E79" s="127">
        <f t="shared" si="3"/>
        <v>20.187000000000001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20.187000000000001</v>
      </c>
      <c r="M79" s="127">
        <v>0</v>
      </c>
      <c r="N79" s="127">
        <v>20.187000000000001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hidden="1" customHeight="1" x14ac:dyDescent="0.2">
      <c r="B80" s="14" t="s">
        <v>138</v>
      </c>
      <c r="C80" s="123" t="s">
        <v>139</v>
      </c>
      <c r="D80" s="124" t="str">
        <f>$D$16</f>
        <v>Jahr 2021</v>
      </c>
      <c r="E80" s="125">
        <f t="shared" ref="E80:E111" si="6">F80+L80</f>
        <v>0</v>
      </c>
      <c r="F80" s="125">
        <f t="shared" ref="F80:F11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11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hidden="1" customHeight="1" x14ac:dyDescent="0.2">
      <c r="B81" s="2"/>
      <c r="C81" s="119"/>
      <c r="D81" s="119" t="str">
        <f>$D$17</f>
        <v>Jahr 2020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hidden="1" customHeight="1" x14ac:dyDescent="0.2">
      <c r="B82" s="14" t="s">
        <v>140</v>
      </c>
      <c r="C82" s="123" t="s">
        <v>141</v>
      </c>
      <c r="D82" s="124" t="str">
        <f>$D$16</f>
        <v>Jahr 2021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hidden="1" customHeight="1" x14ac:dyDescent="0.2">
      <c r="B83" s="2"/>
      <c r="C83" s="119"/>
      <c r="D83" s="119" t="str">
        <f>$D$17</f>
        <v>Jahr 2020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2021</v>
      </c>
      <c r="E84" s="125">
        <f t="shared" si="6"/>
        <v>517.221</v>
      </c>
      <c r="F84" s="125">
        <f t="shared" si="7"/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f t="shared" si="8"/>
        <v>517.221</v>
      </c>
      <c r="M84" s="125">
        <v>242.15100000000001</v>
      </c>
      <c r="N84" s="125">
        <v>81.328000000000003</v>
      </c>
      <c r="O84" s="125">
        <v>0</v>
      </c>
      <c r="P84" s="125">
        <v>193.74199999999999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2020</v>
      </c>
      <c r="E85" s="127">
        <f t="shared" si="6"/>
        <v>221.79399999999998</v>
      </c>
      <c r="F85" s="127">
        <f t="shared" si="7"/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f t="shared" si="8"/>
        <v>221.79399999999998</v>
      </c>
      <c r="M85" s="127">
        <v>95.808999999999997</v>
      </c>
      <c r="N85" s="127">
        <v>96.524000000000001</v>
      </c>
      <c r="O85" s="127">
        <v>0</v>
      </c>
      <c r="P85" s="127">
        <v>29.460999999999999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hidden="1" customHeight="1" x14ac:dyDescent="0.2">
      <c r="B86" s="14" t="s">
        <v>144</v>
      </c>
      <c r="C86" s="123" t="s">
        <v>145</v>
      </c>
      <c r="D86" s="124" t="str">
        <f>$D$16</f>
        <v>Jahr 2021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hidden="1" customHeight="1" x14ac:dyDescent="0.2">
      <c r="B87" s="2"/>
      <c r="C87" s="119"/>
      <c r="D87" s="119" t="str">
        <f>$D$17</f>
        <v>Jahr 2020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hidden="1" customHeight="1" x14ac:dyDescent="0.2">
      <c r="B88" s="14" t="s">
        <v>146</v>
      </c>
      <c r="C88" s="123" t="s">
        <v>147</v>
      </c>
      <c r="D88" s="124" t="str">
        <f>$D$16</f>
        <v>Jahr 2021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hidden="1" customHeight="1" x14ac:dyDescent="0.2">
      <c r="B89" s="2"/>
      <c r="C89" s="119"/>
      <c r="D89" s="119" t="str">
        <f>$D$17</f>
        <v>Jahr 2020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hidden="1" customHeight="1" x14ac:dyDescent="0.2">
      <c r="B90" s="14" t="s">
        <v>148</v>
      </c>
      <c r="C90" s="123" t="s">
        <v>149</v>
      </c>
      <c r="D90" s="124" t="str">
        <f>$D$16</f>
        <v>Jahr 2021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hidden="1" customHeight="1" x14ac:dyDescent="0.2">
      <c r="C91" s="119"/>
      <c r="D91" s="119" t="str">
        <f>$D$17</f>
        <v>Jahr 2020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2021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61">
        <f t="shared" ref="E12:E43" si="0">SUM(G12:N12)</f>
        <v>22537.039000000001</v>
      </c>
      <c r="F12" s="71">
        <v>1878.6679999999999</v>
      </c>
      <c r="G12" s="162">
        <v>56.216000000000001</v>
      </c>
      <c r="H12" s="125">
        <v>2476.058</v>
      </c>
      <c r="I12" s="125">
        <v>9753.7289999999994</v>
      </c>
      <c r="J12" s="126">
        <v>1482.3789999999999</v>
      </c>
      <c r="K12" s="162">
        <v>1745.5719999999999</v>
      </c>
      <c r="L12" s="125">
        <v>6429.2389999999996</v>
      </c>
      <c r="M12" s="125">
        <v>422.02100000000002</v>
      </c>
      <c r="N12" s="126">
        <v>171.82499999999999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2020</v>
      </c>
      <c r="E13" s="165">
        <f t="shared" si="0"/>
        <v>22509.397000000004</v>
      </c>
      <c r="F13" s="83">
        <v>1780.69</v>
      </c>
      <c r="G13" s="166">
        <v>158.608</v>
      </c>
      <c r="H13" s="167">
        <v>2714.2689999999998</v>
      </c>
      <c r="I13" s="167">
        <v>9520.6750000000011</v>
      </c>
      <c r="J13" s="168">
        <v>1679.866</v>
      </c>
      <c r="K13" s="166">
        <v>1708.748</v>
      </c>
      <c r="L13" s="167">
        <v>6114.2930000000006</v>
      </c>
      <c r="M13" s="167">
        <v>464.04199999999997</v>
      </c>
      <c r="N13" s="168">
        <v>148.89599999999999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61">
        <f t="shared" si="0"/>
        <v>21148.855000000003</v>
      </c>
      <c r="F14" s="83">
        <v>1282.567</v>
      </c>
      <c r="G14" s="162">
        <v>56.216000000000001</v>
      </c>
      <c r="H14" s="125">
        <v>2416.058</v>
      </c>
      <c r="I14" s="125">
        <v>9141.2990000000009</v>
      </c>
      <c r="J14" s="126">
        <v>1402.7260000000001</v>
      </c>
      <c r="K14" s="162">
        <v>1282.567</v>
      </c>
      <c r="L14" s="125">
        <v>6285.2129999999997</v>
      </c>
      <c r="M14" s="125">
        <v>392.95100000000002</v>
      </c>
      <c r="N14" s="126">
        <v>171.82499999999999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2020</v>
      </c>
      <c r="E15" s="165">
        <f t="shared" si="0"/>
        <v>21206.973000000002</v>
      </c>
      <c r="F15" s="83">
        <v>1182.193</v>
      </c>
      <c r="G15" s="166">
        <v>158.608</v>
      </c>
      <c r="H15" s="167">
        <v>2714.2689999999998</v>
      </c>
      <c r="I15" s="167">
        <v>8921.8260000000009</v>
      </c>
      <c r="J15" s="168">
        <v>1596.7719999999999</v>
      </c>
      <c r="K15" s="166">
        <v>1182.193</v>
      </c>
      <c r="L15" s="167">
        <v>6074.8410000000003</v>
      </c>
      <c r="M15" s="167">
        <v>409.56799999999998</v>
      </c>
      <c r="N15" s="168">
        <v>148.89599999999999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2021</v>
      </c>
      <c r="E16" s="161">
        <f t="shared" si="0"/>
        <v>32.279000000000003</v>
      </c>
      <c r="F16" s="83">
        <v>32.279000000000003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32.279000000000003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2020</v>
      </c>
      <c r="E17" s="165">
        <f t="shared" si="0"/>
        <v>39.451999999999998</v>
      </c>
      <c r="F17" s="83">
        <v>39.451999999999998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39.451999999999998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2021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2020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2021</v>
      </c>
      <c r="E20" s="161">
        <f t="shared" si="0"/>
        <v>29.07</v>
      </c>
      <c r="F20" s="83">
        <v>29.07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29.07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2020</v>
      </c>
      <c r="E21" s="165">
        <f t="shared" si="0"/>
        <v>32.49</v>
      </c>
      <c r="F21" s="83">
        <v>32.49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32.49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2021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2020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2021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2020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2021</v>
      </c>
      <c r="E26" s="161">
        <f t="shared" si="0"/>
        <v>210.39099999999999</v>
      </c>
      <c r="F26" s="83">
        <v>210.39099999999999</v>
      </c>
      <c r="G26" s="162">
        <v>0</v>
      </c>
      <c r="H26" s="125">
        <v>0</v>
      </c>
      <c r="I26" s="125">
        <v>0</v>
      </c>
      <c r="J26" s="126">
        <v>0</v>
      </c>
      <c r="K26" s="162">
        <v>210.39099999999999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2020</v>
      </c>
      <c r="E27" s="165">
        <f t="shared" si="0"/>
        <v>260.51</v>
      </c>
      <c r="F27" s="83">
        <v>260.51</v>
      </c>
      <c r="G27" s="166">
        <v>0</v>
      </c>
      <c r="H27" s="167">
        <v>0</v>
      </c>
      <c r="I27" s="167">
        <v>0</v>
      </c>
      <c r="J27" s="168">
        <v>0</v>
      </c>
      <c r="K27" s="166">
        <v>260.51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2" t="s">
        <v>90</v>
      </c>
      <c r="C28" s="123" t="s">
        <v>91</v>
      </c>
      <c r="D28" s="124" t="str">
        <f>$D$12</f>
        <v>Jahr 2021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2020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2021</v>
      </c>
      <c r="E30" s="161">
        <f t="shared" si="0"/>
        <v>671.08799999999997</v>
      </c>
      <c r="F30" s="83">
        <v>89.236999999999995</v>
      </c>
      <c r="G30" s="162">
        <v>0</v>
      </c>
      <c r="H30" s="125">
        <v>0</v>
      </c>
      <c r="I30" s="125">
        <v>581.851</v>
      </c>
      <c r="J30" s="126">
        <v>0</v>
      </c>
      <c r="K30" s="162">
        <v>89.236999999999995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2020</v>
      </c>
      <c r="E31" s="165">
        <f t="shared" si="0"/>
        <v>694.84900000000005</v>
      </c>
      <c r="F31" s="83">
        <v>135.08600000000001</v>
      </c>
      <c r="G31" s="166">
        <v>0</v>
      </c>
      <c r="H31" s="167">
        <v>0</v>
      </c>
      <c r="I31" s="167">
        <v>559.76300000000003</v>
      </c>
      <c r="J31" s="168">
        <v>0</v>
      </c>
      <c r="K31" s="166">
        <v>135.08600000000001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2" t="s">
        <v>94</v>
      </c>
      <c r="C32" s="123" t="s">
        <v>95</v>
      </c>
      <c r="D32" s="124" t="str">
        <f>$D$12</f>
        <v>Jahr 2021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2020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2" t="s">
        <v>96</v>
      </c>
      <c r="C34" s="123" t="s">
        <v>97</v>
      </c>
      <c r="D34" s="124" t="str">
        <f>$D$12</f>
        <v>Jahr 2021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2020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2" t="s">
        <v>98</v>
      </c>
      <c r="C36" s="123" t="s">
        <v>99</v>
      </c>
      <c r="D36" s="124" t="str">
        <f>$D$12</f>
        <v>Jahr 2021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2020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2" t="s">
        <v>100</v>
      </c>
      <c r="C38" s="123" t="s">
        <v>101</v>
      </c>
      <c r="D38" s="124" t="str">
        <f>$D$12</f>
        <v>Jahr 2021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2020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2" t="s">
        <v>102</v>
      </c>
      <c r="C40" s="123" t="s">
        <v>103</v>
      </c>
      <c r="D40" s="124" t="str">
        <f>$D$12</f>
        <v>Jahr 2021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2020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2" t="s">
        <v>104</v>
      </c>
      <c r="C42" s="123" t="s">
        <v>105</v>
      </c>
      <c r="D42" s="124" t="str">
        <f>$D$12</f>
        <v>Jahr 2021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2020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2021</v>
      </c>
      <c r="E44" s="161">
        <f t="shared" ref="E44:E75" si="3">SUM(G44:N44)</f>
        <v>17.289000000000001</v>
      </c>
      <c r="F44" s="83">
        <v>17.289000000000001</v>
      </c>
      <c r="G44" s="162">
        <v>0</v>
      </c>
      <c r="H44" s="125">
        <v>0</v>
      </c>
      <c r="I44" s="125">
        <v>0</v>
      </c>
      <c r="J44" s="126">
        <v>0</v>
      </c>
      <c r="K44" s="162">
        <v>17.289000000000001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2020</v>
      </c>
      <c r="E45" s="165">
        <f t="shared" si="3"/>
        <v>4.6310000000000002</v>
      </c>
      <c r="F45" s="83">
        <v>4.6310000000000002</v>
      </c>
      <c r="G45" s="166">
        <v>0</v>
      </c>
      <c r="H45" s="167">
        <v>0</v>
      </c>
      <c r="I45" s="167">
        <v>0</v>
      </c>
      <c r="J45" s="168">
        <v>0</v>
      </c>
      <c r="K45" s="166">
        <v>4.6310000000000002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2021</v>
      </c>
      <c r="E46" s="161">
        <f t="shared" si="3"/>
        <v>87.087999999999994</v>
      </c>
      <c r="F46" s="83">
        <v>14.678000000000001</v>
      </c>
      <c r="G46" s="162">
        <v>0</v>
      </c>
      <c r="H46" s="125">
        <v>60</v>
      </c>
      <c r="I46" s="125">
        <v>12.41</v>
      </c>
      <c r="J46" s="126">
        <v>0</v>
      </c>
      <c r="K46" s="162">
        <v>14.678000000000001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2020</v>
      </c>
      <c r="E47" s="165">
        <f t="shared" si="3"/>
        <v>34.625</v>
      </c>
      <c r="F47" s="83">
        <v>16.635000000000002</v>
      </c>
      <c r="G47" s="166">
        <v>0</v>
      </c>
      <c r="H47" s="167">
        <v>0</v>
      </c>
      <c r="I47" s="167">
        <v>17.989999999999998</v>
      </c>
      <c r="J47" s="168">
        <v>0</v>
      </c>
      <c r="K47" s="166">
        <v>16.635000000000002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2" t="s">
        <v>110</v>
      </c>
      <c r="C48" s="123" t="s">
        <v>111</v>
      </c>
      <c r="D48" s="124" t="str">
        <f>$D$12</f>
        <v>Jahr 2021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2020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2" t="s">
        <v>112</v>
      </c>
      <c r="C50" s="123" t="s">
        <v>113</v>
      </c>
      <c r="D50" s="124" t="str">
        <f>$D$12</f>
        <v>Jahr 2021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2020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2" t="s">
        <v>114</v>
      </c>
      <c r="C52" s="123" t="s">
        <v>115</v>
      </c>
      <c r="D52" s="124" t="str">
        <f>$D$12</f>
        <v>Jahr 2021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2020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2021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2020</v>
      </c>
      <c r="E55" s="165">
        <f t="shared" si="3"/>
        <v>21.984000000000002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21.984000000000002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2" t="s">
        <v>118</v>
      </c>
      <c r="C56" s="123" t="s">
        <v>119</v>
      </c>
      <c r="D56" s="124" t="str">
        <f>$D$12</f>
        <v>Jahr 2021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2020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2" t="s">
        <v>120</v>
      </c>
      <c r="C58" s="123" t="s">
        <v>121</v>
      </c>
      <c r="D58" s="124" t="str">
        <f>$D$12</f>
        <v>Jahr 2021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2020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2021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2020</v>
      </c>
      <c r="E61" s="165">
        <f t="shared" si="3"/>
        <v>4</v>
      </c>
      <c r="F61" s="83">
        <v>0</v>
      </c>
      <c r="G61" s="166">
        <v>0</v>
      </c>
      <c r="H61" s="167">
        <v>0</v>
      </c>
      <c r="I61" s="167">
        <v>4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2" t="s">
        <v>124</v>
      </c>
      <c r="C62" s="123" t="s">
        <v>125</v>
      </c>
      <c r="D62" s="124" t="str">
        <f>$D$12</f>
        <v>Jahr 2021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2020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2" t="s">
        <v>126</v>
      </c>
      <c r="C64" s="123" t="s">
        <v>127</v>
      </c>
      <c r="D64" s="124" t="str">
        <f>$D$12</f>
        <v>Jahr 2021</v>
      </c>
      <c r="E64" s="161">
        <f t="shared" si="3"/>
        <v>40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40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2020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2" t="s">
        <v>128</v>
      </c>
      <c r="C66" s="123" t="s">
        <v>129</v>
      </c>
      <c r="D66" s="124" t="str">
        <f>$D$12</f>
        <v>Jahr 2021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2020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2" t="s">
        <v>130</v>
      </c>
      <c r="C68" s="123" t="s">
        <v>131</v>
      </c>
      <c r="D68" s="124" t="str">
        <f>$D$12</f>
        <v>Jahr 2021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2020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2" t="s">
        <v>132</v>
      </c>
      <c r="C70" s="123" t="s">
        <v>133</v>
      </c>
      <c r="D70" s="124" t="str">
        <f>$D$12</f>
        <v>Jahr 2021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2020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2" t="s">
        <v>134</v>
      </c>
      <c r="C72" s="123" t="s">
        <v>135</v>
      </c>
      <c r="D72" s="124" t="str">
        <f>$D$12</f>
        <v>Jahr 2021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2020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2" t="s">
        <v>136</v>
      </c>
      <c r="C74" s="123" t="s">
        <v>137</v>
      </c>
      <c r="D74" s="124" t="str">
        <f>$D$12</f>
        <v>Jahr 2021</v>
      </c>
      <c r="E74" s="161">
        <f t="shared" si="3"/>
        <v>111.747</v>
      </c>
      <c r="F74" s="83">
        <v>111.747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111.747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2020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2" t="s">
        <v>138</v>
      </c>
      <c r="C76" s="123" t="s">
        <v>139</v>
      </c>
      <c r="D76" s="124" t="str">
        <f>$D$12</f>
        <v>Jahr 2021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2020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2021</v>
      </c>
      <c r="E78" s="161">
        <f t="shared" si="6"/>
        <v>18.169</v>
      </c>
      <c r="F78" s="83">
        <v>0</v>
      </c>
      <c r="G78" s="162">
        <v>0</v>
      </c>
      <c r="H78" s="125">
        <v>0</v>
      </c>
      <c r="I78" s="125">
        <v>18.169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2020</v>
      </c>
      <c r="E79" s="165">
        <f t="shared" si="6"/>
        <v>17.096</v>
      </c>
      <c r="F79" s="83">
        <v>0</v>
      </c>
      <c r="G79" s="166">
        <v>0</v>
      </c>
      <c r="H79" s="167">
        <v>0</v>
      </c>
      <c r="I79" s="167">
        <v>17.096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2021</v>
      </c>
      <c r="E80" s="161">
        <f t="shared" si="6"/>
        <v>91.41</v>
      </c>
      <c r="F80" s="83">
        <v>91.41</v>
      </c>
      <c r="G80" s="162">
        <v>0</v>
      </c>
      <c r="H80" s="125">
        <v>0</v>
      </c>
      <c r="I80" s="125">
        <v>0</v>
      </c>
      <c r="J80" s="126">
        <v>0</v>
      </c>
      <c r="K80" s="162">
        <v>91.41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2020</v>
      </c>
      <c r="E81" s="165">
        <f t="shared" si="6"/>
        <v>109.693</v>
      </c>
      <c r="F81" s="83">
        <v>109.693</v>
      </c>
      <c r="G81" s="166">
        <v>0</v>
      </c>
      <c r="H81" s="167">
        <v>0</v>
      </c>
      <c r="I81" s="167">
        <v>0</v>
      </c>
      <c r="J81" s="168">
        <v>0</v>
      </c>
      <c r="K81" s="166">
        <v>109.693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2" t="s">
        <v>144</v>
      </c>
      <c r="C82" s="123" t="s">
        <v>145</v>
      </c>
      <c r="D82" s="124" t="str">
        <f>$D$12</f>
        <v>Jahr 2021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2020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2021</v>
      </c>
      <c r="E84" s="161">
        <f t="shared" si="6"/>
        <v>79.653000000000006</v>
      </c>
      <c r="F84" s="83">
        <v>0</v>
      </c>
      <c r="G84" s="162">
        <v>0</v>
      </c>
      <c r="H84" s="125">
        <v>0</v>
      </c>
      <c r="I84" s="125">
        <v>0</v>
      </c>
      <c r="J84" s="126">
        <v>79.653000000000006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2020</v>
      </c>
      <c r="E85" s="165">
        <f t="shared" si="6"/>
        <v>83.094000000000008</v>
      </c>
      <c r="F85" s="83">
        <v>0</v>
      </c>
      <c r="G85" s="166">
        <v>0</v>
      </c>
      <c r="H85" s="167">
        <v>0</v>
      </c>
      <c r="I85" s="167">
        <v>0</v>
      </c>
      <c r="J85" s="168">
        <v>83.094000000000008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t="s">
        <v>148</v>
      </c>
      <c r="C86" s="123" t="s">
        <v>149</v>
      </c>
      <c r="D86" s="124" t="str">
        <f>$D$12</f>
        <v>Jahr 2021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2020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2021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4.625</v>
      </c>
      <c r="P12" s="125">
        <v>4.5609999999999999</v>
      </c>
      <c r="Q12" s="125">
        <v>5.8999999999999997E-2</v>
      </c>
      <c r="R12" s="125">
        <v>5.0000000000000001E-3</v>
      </c>
      <c r="S12" s="164">
        <v>0</v>
      </c>
      <c r="T12" s="163">
        <f t="shared" ref="T12:T43" si="2">SUM(U12:X12)</f>
        <v>38.963000000000001</v>
      </c>
      <c r="U12" s="125">
        <v>38.808</v>
      </c>
      <c r="V12" s="125">
        <v>0.13900000000000001</v>
      </c>
      <c r="W12" s="125">
        <v>1.6E-2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2020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0.27900000000000003</v>
      </c>
      <c r="P13" s="167">
        <v>0.16700000000000001</v>
      </c>
      <c r="Q13" s="167">
        <v>0.112</v>
      </c>
      <c r="R13" s="167">
        <v>0</v>
      </c>
      <c r="S13" s="170">
        <v>0</v>
      </c>
      <c r="T13" s="169">
        <f t="shared" si="2"/>
        <v>0.32100000000000001</v>
      </c>
      <c r="U13" s="167">
        <v>0</v>
      </c>
      <c r="V13" s="167">
        <v>0.32100000000000001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4.2620000000000005</v>
      </c>
      <c r="P14" s="125">
        <v>4.1980000000000004</v>
      </c>
      <c r="Q14" s="125">
        <v>5.8999999999999997E-2</v>
      </c>
      <c r="R14" s="125">
        <v>5.0000000000000001E-3</v>
      </c>
      <c r="S14" s="164">
        <v>0</v>
      </c>
      <c r="T14" s="163">
        <f t="shared" si="2"/>
        <v>34.024999999999999</v>
      </c>
      <c r="U14" s="125">
        <v>33.869999999999997</v>
      </c>
      <c r="V14" s="125">
        <v>0.13900000000000001</v>
      </c>
      <c r="W14" s="125">
        <v>1.6E-2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2020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0.112</v>
      </c>
      <c r="P15" s="167">
        <v>0</v>
      </c>
      <c r="Q15" s="167">
        <v>0.112</v>
      </c>
      <c r="R15" s="167">
        <v>0</v>
      </c>
      <c r="S15" s="170">
        <v>0</v>
      </c>
      <c r="T15" s="169">
        <f t="shared" si="2"/>
        <v>0.32100000000000001</v>
      </c>
      <c r="U15" s="167">
        <v>0</v>
      </c>
      <c r="V15" s="167">
        <v>0.32100000000000001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2021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2020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2021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2020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2021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2020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2021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2020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2021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2020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2021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2020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0.16700000000000001</v>
      </c>
      <c r="P27" s="167">
        <v>0.16700000000000001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14" t="s">
        <v>90</v>
      </c>
      <c r="C28" s="123" t="s">
        <v>91</v>
      </c>
      <c r="D28" s="124" t="str">
        <f>$D$12</f>
        <v>Jahr 2021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2020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2021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2020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14" t="s">
        <v>94</v>
      </c>
      <c r="C32" s="123" t="s">
        <v>95</v>
      </c>
      <c r="D32" s="124" t="str">
        <f>$D$12</f>
        <v>Jahr 2021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2020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14" t="s">
        <v>96</v>
      </c>
      <c r="C34" s="123" t="s">
        <v>97</v>
      </c>
      <c r="D34" s="124" t="str">
        <f>$D$12</f>
        <v>Jahr 2021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2020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14" t="s">
        <v>98</v>
      </c>
      <c r="C36" s="123" t="s">
        <v>99</v>
      </c>
      <c r="D36" s="124" t="str">
        <f>$D$12</f>
        <v>Jahr 2021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2020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14" t="s">
        <v>100</v>
      </c>
      <c r="C38" s="123" t="s">
        <v>101</v>
      </c>
      <c r="D38" s="124" t="str">
        <f>$D$12</f>
        <v>Jahr 2021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2020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14" t="s">
        <v>102</v>
      </c>
      <c r="C40" s="123" t="s">
        <v>103</v>
      </c>
      <c r="D40" s="124" t="str">
        <f>$D$12</f>
        <v>Jahr 2021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2020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14" t="s">
        <v>104</v>
      </c>
      <c r="C42" s="123" t="s">
        <v>105</v>
      </c>
      <c r="D42" s="124" t="str">
        <f>$D$12</f>
        <v>Jahr 2021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2020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2021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0.36299999999999999</v>
      </c>
      <c r="P44" s="125">
        <v>0.36299999999999999</v>
      </c>
      <c r="Q44" s="125">
        <v>0</v>
      </c>
      <c r="R44" s="125">
        <v>0</v>
      </c>
      <c r="S44" s="164">
        <v>0</v>
      </c>
      <c r="T44" s="163">
        <f t="shared" ref="T44:T75" si="5">SUM(U44:X44)</f>
        <v>4.9379999999999997</v>
      </c>
      <c r="U44" s="125">
        <v>4.9379999999999997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2020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2021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2020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14" t="s">
        <v>110</v>
      </c>
      <c r="C48" s="123" t="s">
        <v>111</v>
      </c>
      <c r="D48" s="124" t="str">
        <f>$D$12</f>
        <v>Jahr 2021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2020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14" t="s">
        <v>112</v>
      </c>
      <c r="C50" s="123" t="s">
        <v>113</v>
      </c>
      <c r="D50" s="124" t="str">
        <f>$D$12</f>
        <v>Jahr 2021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2020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14" t="s">
        <v>114</v>
      </c>
      <c r="C52" s="123" t="s">
        <v>115</v>
      </c>
      <c r="D52" s="124" t="str">
        <f>$D$12</f>
        <v>Jahr 2021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2020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2021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2020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14" t="s">
        <v>118</v>
      </c>
      <c r="C56" s="123" t="s">
        <v>119</v>
      </c>
      <c r="D56" s="124" t="str">
        <f>$D$12</f>
        <v>Jahr 2021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2020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14" t="s">
        <v>120</v>
      </c>
      <c r="C58" s="123" t="s">
        <v>121</v>
      </c>
      <c r="D58" s="124" t="str">
        <f>$D$12</f>
        <v>Jahr 2021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2020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2021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2020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14" t="s">
        <v>124</v>
      </c>
      <c r="C62" s="123" t="s">
        <v>125</v>
      </c>
      <c r="D62" s="124" t="str">
        <f>$D$12</f>
        <v>Jahr 2021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2020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14" t="s">
        <v>126</v>
      </c>
      <c r="C64" s="123" t="s">
        <v>127</v>
      </c>
      <c r="D64" s="124" t="str">
        <f>$D$12</f>
        <v>Jahr 2021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2020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14" t="s">
        <v>128</v>
      </c>
      <c r="C66" s="123" t="s">
        <v>129</v>
      </c>
      <c r="D66" s="124" t="str">
        <f>$D$12</f>
        <v>Jahr 2021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2020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14" t="s">
        <v>130</v>
      </c>
      <c r="C68" s="123" t="s">
        <v>131</v>
      </c>
      <c r="D68" s="124" t="str">
        <f>$D$12</f>
        <v>Jahr 2021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2020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14" t="s">
        <v>132</v>
      </c>
      <c r="C70" s="123" t="s">
        <v>133</v>
      </c>
      <c r="D70" s="124" t="str">
        <f>$D$12</f>
        <v>Jahr 2021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2020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14" t="s">
        <v>134</v>
      </c>
      <c r="C72" s="123" t="s">
        <v>135</v>
      </c>
      <c r="D72" s="124" t="str">
        <f>$D$12</f>
        <v>Jahr 2021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2020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14" t="s">
        <v>136</v>
      </c>
      <c r="C74" s="123" t="s">
        <v>137</v>
      </c>
      <c r="D74" s="124" t="str">
        <f>$D$12</f>
        <v>Jahr 2021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2020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14" t="s">
        <v>138</v>
      </c>
      <c r="C76" s="123" t="s">
        <v>139</v>
      </c>
      <c r="D76" s="124" t="str">
        <f>$D$12</f>
        <v>Jahr 2021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2020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2021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2020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2021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2020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14" t="s">
        <v>144</v>
      </c>
      <c r="C82" s="123" t="s">
        <v>145</v>
      </c>
      <c r="D82" s="124" t="str">
        <f>$D$12</f>
        <v>Jahr 2021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2020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2021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2020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s="14" t="s">
        <v>148</v>
      </c>
      <c r="C86" s="123" t="s">
        <v>149</v>
      </c>
      <c r="D86" s="124" t="str">
        <f>$D$12</f>
        <v>Jahr 2021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2020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25" t="s">
        <v>165</v>
      </c>
      <c r="D4" s="306"/>
      <c r="E4" s="306"/>
      <c r="F4" s="306"/>
      <c r="G4" s="306"/>
      <c r="H4" s="306"/>
      <c r="I4" s="306"/>
      <c r="J4" s="90"/>
      <c r="M4" s="90"/>
    </row>
    <row r="5" spans="1:13" ht="21.75" customHeight="1" x14ac:dyDescent="0.2">
      <c r="B5" s="2"/>
      <c r="C5" s="326" t="s">
        <v>166</v>
      </c>
      <c r="D5" s="306"/>
      <c r="E5" s="306"/>
      <c r="F5" s="306"/>
      <c r="G5" s="306"/>
      <c r="H5" s="306"/>
      <c r="I5" s="306"/>
      <c r="J5" s="90"/>
      <c r="M5" s="90"/>
    </row>
    <row r="6" spans="1:13" ht="15" customHeight="1" x14ac:dyDescent="0.2">
      <c r="B6" s="2"/>
      <c r="C6" s="89" t="str">
        <f>UebInstitutQuartal</f>
        <v>3. Quartal 2021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27" t="s">
        <v>152</v>
      </c>
      <c r="I8" s="327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28"/>
      <c r="I9" s="328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29"/>
      <c r="I10" s="329"/>
    </row>
    <row r="11" spans="1:13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92">
        <f t="shared" ref="E12:E75" si="0">SUM(F12:G12)</f>
        <v>0</v>
      </c>
      <c r="F12" s="193">
        <v>0</v>
      </c>
      <c r="G12" s="194">
        <v>0</v>
      </c>
      <c r="H12" s="195">
        <v>0</v>
      </c>
      <c r="I12" s="194">
        <v>0</v>
      </c>
    </row>
    <row r="13" spans="1:13" ht="12.75" customHeight="1" x14ac:dyDescent="0.2">
      <c r="B13" s="2"/>
      <c r="C13" s="82"/>
      <c r="D13" s="81" t="str">
        <f>"Jahr "&amp;(AktJahr-1)</f>
        <v>Jahr 2020</v>
      </c>
      <c r="E13" s="196">
        <f t="shared" si="0"/>
        <v>0</v>
      </c>
      <c r="F13" s="197">
        <v>0</v>
      </c>
      <c r="G13" s="198">
        <v>0</v>
      </c>
      <c r="H13" s="199">
        <v>0</v>
      </c>
      <c r="I13" s="198">
        <v>0</v>
      </c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92">
        <f t="shared" si="0"/>
        <v>0</v>
      </c>
      <c r="F14" s="193">
        <v>0</v>
      </c>
      <c r="G14" s="194">
        <v>0</v>
      </c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2020</v>
      </c>
      <c r="E15" s="196">
        <f t="shared" si="0"/>
        <v>0</v>
      </c>
      <c r="F15" s="197">
        <v>0</v>
      </c>
      <c r="G15" s="198">
        <v>0</v>
      </c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/>
      <c r="D16" s="124" t="str">
        <f>$D$12</f>
        <v>Jahr 2021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2020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170</v>
      </c>
      <c r="C18" s="123"/>
      <c r="D18" s="124" t="str">
        <f>$D$12</f>
        <v>Jahr 2021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2020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171</v>
      </c>
      <c r="C20" s="123"/>
      <c r="D20" s="124" t="str">
        <f>$D$12</f>
        <v>Jahr 2021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2020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172</v>
      </c>
      <c r="C22" s="123"/>
      <c r="D22" s="124" t="str">
        <f>$D$12</f>
        <v>Jahr 2021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2020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173</v>
      </c>
      <c r="C24" s="123"/>
      <c r="D24" s="124" t="str">
        <f>$D$12</f>
        <v>Jahr 2021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2020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174</v>
      </c>
      <c r="C26" s="123"/>
      <c r="D26" s="124" t="str">
        <f>$D$12</f>
        <v>Jahr 2021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2020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175</v>
      </c>
      <c r="C28" s="123"/>
      <c r="D28" s="124" t="str">
        <f>$D$12</f>
        <v>Jahr 2021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2020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176</v>
      </c>
      <c r="C30" s="123"/>
      <c r="D30" s="124" t="str">
        <f>$D$12</f>
        <v>Jahr 2021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2020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177</v>
      </c>
      <c r="C32" s="123"/>
      <c r="D32" s="124" t="str">
        <f>$D$12</f>
        <v>Jahr 2021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2020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178</v>
      </c>
      <c r="C34" s="123"/>
      <c r="D34" s="124" t="str">
        <f>$D$12</f>
        <v>Jahr 2021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2020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179</v>
      </c>
      <c r="C36" s="123"/>
      <c r="D36" s="124" t="str">
        <f>$D$12</f>
        <v>Jahr 2021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2020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180</v>
      </c>
      <c r="C38" s="123"/>
      <c r="D38" s="124" t="str">
        <f>$D$12</f>
        <v>Jahr 2021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2020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181</v>
      </c>
      <c r="C40" s="123"/>
      <c r="D40" s="124" t="str">
        <f>$D$12</f>
        <v>Jahr 2021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2020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182</v>
      </c>
      <c r="C42" s="123"/>
      <c r="D42" s="124" t="str">
        <f>$D$12</f>
        <v>Jahr 2021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2020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183</v>
      </c>
      <c r="C44" s="123"/>
      <c r="D44" s="124" t="str">
        <f>$D$12</f>
        <v>Jahr 2021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2020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184</v>
      </c>
      <c r="C46" s="123"/>
      <c r="D46" s="124" t="str">
        <f>$D$12</f>
        <v>Jahr 2021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2020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185</v>
      </c>
      <c r="C48" s="123"/>
      <c r="D48" s="124" t="str">
        <f>$D$12</f>
        <v>Jahr 2021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2020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186</v>
      </c>
      <c r="C50" s="123"/>
      <c r="D50" s="124" t="str">
        <f>$D$12</f>
        <v>Jahr 2021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2020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187</v>
      </c>
      <c r="C52" s="123"/>
      <c r="D52" s="124" t="str">
        <f>$D$12</f>
        <v>Jahr 2021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2020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/>
      <c r="D54" s="124" t="str">
        <f>$D$12</f>
        <v>Jahr 2021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2020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188</v>
      </c>
      <c r="C56" s="123"/>
      <c r="D56" s="124" t="str">
        <f>$D$12</f>
        <v>Jahr 2021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2020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189</v>
      </c>
      <c r="C58" s="123"/>
      <c r="D58" s="124" t="str">
        <f>$D$12</f>
        <v>Jahr 2021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2020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190</v>
      </c>
      <c r="C60" s="123"/>
      <c r="D60" s="124" t="str">
        <f>$D$12</f>
        <v>Jahr 2021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2020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191</v>
      </c>
      <c r="C62" s="123"/>
      <c r="D62" s="124" t="str">
        <f>$D$12</f>
        <v>Jahr 2021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2020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192</v>
      </c>
      <c r="C64" s="123"/>
      <c r="D64" s="124" t="str">
        <f>$D$12</f>
        <v>Jahr 2021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2020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193</v>
      </c>
      <c r="C66" s="123"/>
      <c r="D66" s="124" t="str">
        <f>$D$12</f>
        <v>Jahr 2021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2020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194</v>
      </c>
      <c r="C68" s="123"/>
      <c r="D68" s="124" t="str">
        <f>$D$12</f>
        <v>Jahr 2021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2020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195</v>
      </c>
      <c r="C70" s="123"/>
      <c r="D70" s="124" t="str">
        <f>$D$12</f>
        <v>Jahr 2021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2020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196</v>
      </c>
      <c r="C72" s="123"/>
      <c r="D72" s="124" t="str">
        <f>$D$12</f>
        <v>Jahr 2021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2020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/>
      <c r="D74" s="124" t="str">
        <f>$D$12</f>
        <v>Jahr 2021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2020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197</v>
      </c>
      <c r="C76" s="123"/>
      <c r="D76" s="124" t="str">
        <f>$D$12</f>
        <v>Jahr 2021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2020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198</v>
      </c>
      <c r="C78" s="123"/>
      <c r="D78" s="124" t="str">
        <f>$D$12</f>
        <v>Jahr 2021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2020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199</v>
      </c>
      <c r="C80" s="123"/>
      <c r="D80" s="124" t="str">
        <f>$D$12</f>
        <v>Jahr 2021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2020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200</v>
      </c>
      <c r="C82" s="123"/>
      <c r="D82" s="124" t="str">
        <f>$D$12</f>
        <v>Jahr 2021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2020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201</v>
      </c>
      <c r="C84" s="123"/>
      <c r="D84" s="124" t="str">
        <f>$D$12</f>
        <v>Jahr 2021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2020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202</v>
      </c>
      <c r="C86" s="123"/>
      <c r="D86" s="124" t="str">
        <f>$D$12</f>
        <v>Jahr 2021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2020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/>
      <c r="D88" s="124" t="str">
        <f>$D$12</f>
        <v>Jahr 2021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2020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203</v>
      </c>
      <c r="C90" s="123"/>
      <c r="D90" s="124" t="str">
        <f>$D$12</f>
        <v>Jahr 2021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2020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204</v>
      </c>
      <c r="C92" s="123"/>
      <c r="D92" s="124" t="str">
        <f>$D$12</f>
        <v>Jahr 2021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2020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205</v>
      </c>
      <c r="C94" s="123"/>
      <c r="D94" s="124" t="str">
        <f>$D$12</f>
        <v>Jahr 2021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2020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206</v>
      </c>
      <c r="C96" s="123"/>
      <c r="D96" s="124" t="str">
        <f>$D$12</f>
        <v>Jahr 2021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2020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207</v>
      </c>
      <c r="C98" s="123"/>
      <c r="D98" s="124" t="str">
        <f>$D$12</f>
        <v>Jahr 2021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2020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208</v>
      </c>
      <c r="C100" s="123"/>
      <c r="D100" s="124" t="str">
        <f>$D$12</f>
        <v>Jahr 2021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2020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209</v>
      </c>
      <c r="C102" s="123"/>
      <c r="D102" s="124" t="str">
        <f>$D$12</f>
        <v>Jahr 2021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2020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/>
      <c r="D104" s="124" t="str">
        <f>$D$12</f>
        <v>Jahr 2021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2020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210</v>
      </c>
      <c r="C106" s="123"/>
      <c r="D106" s="124" t="str">
        <f>$D$12</f>
        <v>Jahr 2021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2020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/>
      <c r="D108" s="124" t="str">
        <f>$D$12</f>
        <v>Jahr 2021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2020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/>
      <c r="D110" s="124" t="str">
        <f>$D$12</f>
        <v>Jahr 2021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2020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211</v>
      </c>
      <c r="C112" s="123"/>
      <c r="D112" s="124" t="str">
        <f>$D$12</f>
        <v>Jahr 2021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2020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212</v>
      </c>
      <c r="C114" s="123"/>
      <c r="D114" s="124" t="str">
        <f>$D$12</f>
        <v>Jahr 2021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2020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213</v>
      </c>
      <c r="C116" s="123"/>
      <c r="D116" s="124" t="str">
        <f>$D$12</f>
        <v>Jahr 2021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2020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214</v>
      </c>
      <c r="C118" s="123"/>
      <c r="D118" s="124" t="str">
        <f>$D$12</f>
        <v>Jahr 2021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2020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215</v>
      </c>
      <c r="C120" s="123"/>
      <c r="D120" s="124" t="str">
        <f>$D$12</f>
        <v>Jahr 2021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2020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216</v>
      </c>
      <c r="C122" s="123"/>
      <c r="D122" s="124" t="str">
        <f>$D$12</f>
        <v>Jahr 2021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2020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/>
      <c r="D124" s="124" t="str">
        <f>$D$12</f>
        <v>Jahr 2021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2020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/>
      <c r="D126" s="124" t="str">
        <f>$D$12</f>
        <v>Jahr 2021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2020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217</v>
      </c>
      <c r="C128" s="123"/>
      <c r="D128" s="124" t="str">
        <f>$D$12</f>
        <v>Jahr 2021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2020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218</v>
      </c>
      <c r="C130" s="123"/>
      <c r="D130" s="124" t="str">
        <f>$D$12</f>
        <v>Jahr 2021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2020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219</v>
      </c>
      <c r="C132" s="123"/>
      <c r="D132" s="124" t="str">
        <f>$D$12</f>
        <v>Jahr 2021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2020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220</v>
      </c>
      <c r="C134" s="123"/>
      <c r="D134" s="124" t="str">
        <f>$D$12</f>
        <v>Jahr 2021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2020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221</v>
      </c>
      <c r="C136" s="123"/>
      <c r="D136" s="124" t="str">
        <f>$D$12</f>
        <v>Jahr 2021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2020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222</v>
      </c>
      <c r="C138" s="123"/>
      <c r="D138" s="124" t="str">
        <f>$D$12</f>
        <v>Jahr 2021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2020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223</v>
      </c>
      <c r="C140" s="123"/>
      <c r="D140" s="124" t="str">
        <f>$D$12</f>
        <v>Jahr 2021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2020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224</v>
      </c>
      <c r="C142" s="123"/>
      <c r="D142" s="124" t="str">
        <f>$D$12</f>
        <v>Jahr 2021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2020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225</v>
      </c>
      <c r="C144" s="123"/>
      <c r="D144" s="124" t="str">
        <f>$D$12</f>
        <v>Jahr 2021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2020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226</v>
      </c>
      <c r="C146" s="123"/>
      <c r="D146" s="124" t="str">
        <f>$D$12</f>
        <v>Jahr 2021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2020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227</v>
      </c>
      <c r="C148" s="123"/>
      <c r="D148" s="124" t="str">
        <f>$D$12</f>
        <v>Jahr 2021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2020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228</v>
      </c>
      <c r="C150" s="123"/>
      <c r="D150" s="124" t="str">
        <f>$D$12</f>
        <v>Jahr 2021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2020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229</v>
      </c>
      <c r="C152" s="123"/>
      <c r="D152" s="124" t="str">
        <f>$D$12</f>
        <v>Jahr 2021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2020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230</v>
      </c>
      <c r="C154" s="123"/>
      <c r="D154" s="124" t="str">
        <f>$D$12</f>
        <v>Jahr 2021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2020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231</v>
      </c>
      <c r="C156" s="123"/>
      <c r="D156" s="124" t="str">
        <f>$D$12</f>
        <v>Jahr 2021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2020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/>
      <c r="D158" s="124" t="str">
        <f>$D$12</f>
        <v>Jahr 2021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2020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/>
      <c r="D160" s="124" t="str">
        <f>$D$12</f>
        <v>Jahr 2021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2020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232</v>
      </c>
      <c r="C162" s="123"/>
      <c r="D162" s="124" t="str">
        <f>$D$12</f>
        <v>Jahr 2021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2020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/>
      <c r="D164" s="124" t="str">
        <f>$D$12</f>
        <v>Jahr 2021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2020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233</v>
      </c>
      <c r="C166" s="123"/>
      <c r="D166" s="124" t="str">
        <f>$D$12</f>
        <v>Jahr 2021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2020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/>
      <c r="D168" s="124" t="str">
        <f>$D$12</f>
        <v>Jahr 2021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2020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234</v>
      </c>
      <c r="C170" s="123"/>
      <c r="D170" s="124" t="str">
        <f>$D$12</f>
        <v>Jahr 2021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2020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235</v>
      </c>
      <c r="C172" s="123"/>
      <c r="D172" s="124" t="str">
        <f>$D$12</f>
        <v>Jahr 2021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2020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236</v>
      </c>
      <c r="C174" s="123"/>
      <c r="D174" s="124" t="str">
        <f>$D$12</f>
        <v>Jahr 2021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2020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237</v>
      </c>
      <c r="C176" s="123"/>
      <c r="D176" s="124" t="str">
        <f>$D$12</f>
        <v>Jahr 2021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2020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238</v>
      </c>
      <c r="C178" s="123"/>
      <c r="D178" s="124" t="str">
        <f>$D$12</f>
        <v>Jahr 2021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2020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239</v>
      </c>
      <c r="C180" s="123"/>
      <c r="D180" s="124" t="str">
        <f>$D$12</f>
        <v>Jahr 2021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2020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/>
      <c r="D182" s="124" t="str">
        <f>$D$12</f>
        <v>Jahr 2021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2020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240</v>
      </c>
      <c r="C184" s="123"/>
      <c r="D184" s="124" t="str">
        <f>$D$12</f>
        <v>Jahr 2021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2020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241</v>
      </c>
      <c r="C186" s="123"/>
      <c r="D186" s="124" t="str">
        <f>$D$12</f>
        <v>Jahr 2021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2020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242</v>
      </c>
      <c r="C188" s="123"/>
      <c r="D188" s="124" t="str">
        <f>$D$12</f>
        <v>Jahr 2021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2020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243</v>
      </c>
      <c r="C190" s="123"/>
      <c r="D190" s="124" t="str">
        <f>$D$12</f>
        <v>Jahr 2021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2020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244</v>
      </c>
      <c r="C192" s="123"/>
      <c r="D192" s="124" t="str">
        <f>$D$12</f>
        <v>Jahr 2021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2020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245</v>
      </c>
      <c r="C194" s="123"/>
      <c r="D194" s="124" t="str">
        <f>$D$12</f>
        <v>Jahr 2021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2020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246</v>
      </c>
      <c r="C196" s="123"/>
      <c r="D196" s="124" t="str">
        <f>$D$12</f>
        <v>Jahr 2021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2020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247</v>
      </c>
      <c r="C198" s="123"/>
      <c r="D198" s="124" t="str">
        <f>$D$12</f>
        <v>Jahr 2021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2020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248</v>
      </c>
      <c r="C200" s="123"/>
      <c r="D200" s="124" t="str">
        <f>$D$12</f>
        <v>Jahr 2021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2020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249</v>
      </c>
      <c r="C202" s="123"/>
      <c r="D202" s="124" t="str">
        <f>$D$12</f>
        <v>Jahr 2021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2020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250</v>
      </c>
      <c r="C204" s="123"/>
      <c r="D204" s="124" t="str">
        <f>$D$12</f>
        <v>Jahr 2021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2020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251</v>
      </c>
      <c r="C206" s="123"/>
      <c r="D206" s="124" t="str">
        <f>$D$12</f>
        <v>Jahr 2021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2020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252</v>
      </c>
      <c r="C208" s="123"/>
      <c r="D208" s="124" t="str">
        <f>$D$12</f>
        <v>Jahr 2021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2020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253</v>
      </c>
      <c r="C210" s="123"/>
      <c r="D210" s="124" t="str">
        <f>$D$12</f>
        <v>Jahr 2021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2020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254</v>
      </c>
      <c r="C212" s="123"/>
      <c r="D212" s="124" t="str">
        <f>$D$12</f>
        <v>Jahr 2021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2020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255</v>
      </c>
      <c r="C214" s="123"/>
      <c r="D214" s="124" t="str">
        <f>$D$12</f>
        <v>Jahr 2021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2020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256</v>
      </c>
      <c r="C216" s="123"/>
      <c r="D216" s="124" t="str">
        <f>$D$12</f>
        <v>Jahr 2021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2020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/>
      <c r="D218" s="124" t="str">
        <f>$D$12</f>
        <v>Jahr 2021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2020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257</v>
      </c>
      <c r="C220" s="123"/>
      <c r="D220" s="124" t="str">
        <f>$D$12</f>
        <v>Jahr 2021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2020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258</v>
      </c>
      <c r="C222" s="123"/>
      <c r="D222" s="124" t="str">
        <f>$D$12</f>
        <v>Jahr 2021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2020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259</v>
      </c>
      <c r="C224" s="123"/>
      <c r="D224" s="124" t="str">
        <f>$D$12</f>
        <v>Jahr 2021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2020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/>
      <c r="D226" s="124" t="str">
        <f>$D$12</f>
        <v>Jahr 2021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2020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/>
      <c r="D228" s="124" t="str">
        <f>$D$12</f>
        <v>Jahr 2021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2020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/>
      <c r="D230" s="124" t="str">
        <f>$D$12</f>
        <v>Jahr 2021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2020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260</v>
      </c>
      <c r="C232" s="123"/>
      <c r="D232" s="124" t="str">
        <f>$D$12</f>
        <v>Jahr 2021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2020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261</v>
      </c>
      <c r="C234" s="123"/>
      <c r="D234" s="124" t="str">
        <f>$D$12</f>
        <v>Jahr 2021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2020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262</v>
      </c>
      <c r="C236" s="123"/>
      <c r="D236" s="124" t="str">
        <f>$D$12</f>
        <v>Jahr 2021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2020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263</v>
      </c>
      <c r="C238" s="123"/>
      <c r="D238" s="124" t="str">
        <f>$D$12</f>
        <v>Jahr 2021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2020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264</v>
      </c>
      <c r="C240" s="123"/>
      <c r="D240" s="124" t="str">
        <f>$D$12</f>
        <v>Jahr 2021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2020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265</v>
      </c>
      <c r="C242" s="123"/>
      <c r="D242" s="124" t="str">
        <f>$D$12</f>
        <v>Jahr 2021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2020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/>
      <c r="D244" s="124" t="str">
        <f>$D$12</f>
        <v>Jahr 2021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2020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266</v>
      </c>
      <c r="C246" s="123"/>
      <c r="D246" s="124" t="str">
        <f>$D$12</f>
        <v>Jahr 2021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2020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267</v>
      </c>
      <c r="C248" s="123"/>
      <c r="D248" s="124" t="str">
        <f>$D$12</f>
        <v>Jahr 2021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2020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268</v>
      </c>
      <c r="C250" s="123"/>
      <c r="D250" s="124" t="str">
        <f>$D$12</f>
        <v>Jahr 2021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2020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269</v>
      </c>
      <c r="C252" s="123"/>
      <c r="D252" s="124" t="str">
        <f>$D$12</f>
        <v>Jahr 2021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2020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270</v>
      </c>
      <c r="C254" s="123"/>
      <c r="D254" s="124" t="str">
        <f>$D$12</f>
        <v>Jahr 2021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2020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271</v>
      </c>
      <c r="C256" s="123"/>
      <c r="D256" s="124" t="str">
        <f>$D$12</f>
        <v>Jahr 2021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2020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272</v>
      </c>
      <c r="C258" s="123"/>
      <c r="D258" s="124" t="str">
        <f>$D$12</f>
        <v>Jahr 2021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2020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273</v>
      </c>
      <c r="C260" s="123"/>
      <c r="D260" s="124" t="str">
        <f>$D$12</f>
        <v>Jahr 2021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2020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274</v>
      </c>
      <c r="C262" s="123"/>
      <c r="D262" s="124" t="str">
        <f>$D$12</f>
        <v>Jahr 2021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2020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275</v>
      </c>
      <c r="C264" s="123"/>
      <c r="D264" s="124" t="str">
        <f>$D$12</f>
        <v>Jahr 2021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2020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276</v>
      </c>
      <c r="C266" s="123"/>
      <c r="D266" s="124" t="str">
        <f>$D$12</f>
        <v>Jahr 2021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2020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277</v>
      </c>
      <c r="C268" s="123"/>
      <c r="D268" s="124" t="str">
        <f>$D$12</f>
        <v>Jahr 2021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2020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278</v>
      </c>
      <c r="C270" s="123"/>
      <c r="D270" s="124" t="str">
        <f>$D$12</f>
        <v>Jahr 2021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2020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279</v>
      </c>
      <c r="C272" s="123"/>
      <c r="D272" s="124" t="str">
        <f>$D$12</f>
        <v>Jahr 2021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2020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280</v>
      </c>
      <c r="C274" s="123"/>
      <c r="D274" s="124" t="str">
        <f>$D$12</f>
        <v>Jahr 2021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2020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281</v>
      </c>
      <c r="C276" s="123"/>
      <c r="D276" s="124" t="str">
        <f>$D$12</f>
        <v>Jahr 2021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2020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282</v>
      </c>
      <c r="C278" s="123"/>
      <c r="D278" s="124" t="str">
        <f>$D$12</f>
        <v>Jahr 2021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2020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283</v>
      </c>
      <c r="C280" s="123"/>
      <c r="D280" s="124" t="str">
        <f>$D$12</f>
        <v>Jahr 2021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2020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/>
      <c r="D282" s="124" t="str">
        <f>$D$12</f>
        <v>Jahr 2021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2020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284</v>
      </c>
      <c r="C284" s="123"/>
      <c r="D284" s="124" t="str">
        <f>$D$12</f>
        <v>Jahr 2021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2020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285</v>
      </c>
      <c r="C286" s="123"/>
      <c r="D286" s="124" t="str">
        <f>$D$12</f>
        <v>Jahr 2021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2020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/>
      <c r="D288" s="124" t="str">
        <f>$D$12</f>
        <v>Jahr 2021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2020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286</v>
      </c>
      <c r="C290" s="123"/>
      <c r="D290" s="124" t="str">
        <f>$D$12</f>
        <v>Jahr 2021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2020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/>
      <c r="D292" s="124" t="str">
        <f>$D$12</f>
        <v>Jahr 2021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2020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287</v>
      </c>
      <c r="C294" s="123"/>
      <c r="D294" s="124" t="str">
        <f>$D$12</f>
        <v>Jahr 2021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2020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288</v>
      </c>
      <c r="C296" s="123"/>
      <c r="D296" s="124" t="str">
        <f>$D$12</f>
        <v>Jahr 2021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2020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289</v>
      </c>
      <c r="C298" s="123"/>
      <c r="D298" s="124" t="str">
        <f>$D$12</f>
        <v>Jahr 2021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2020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290</v>
      </c>
      <c r="C300" s="123"/>
      <c r="D300" s="124" t="str">
        <f>$D$12</f>
        <v>Jahr 2021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2020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291</v>
      </c>
      <c r="C302" s="123"/>
      <c r="D302" s="124" t="str">
        <f>$D$12</f>
        <v>Jahr 2021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2020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292</v>
      </c>
      <c r="C304" s="123"/>
      <c r="D304" s="124" t="str">
        <f>$D$12</f>
        <v>Jahr 2021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2020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293</v>
      </c>
      <c r="C306" s="123"/>
      <c r="D306" s="124" t="str">
        <f>$D$12</f>
        <v>Jahr 2021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2020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294</v>
      </c>
      <c r="C308" s="123"/>
      <c r="D308" s="124" t="str">
        <f>$D$12</f>
        <v>Jahr 2021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2020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295</v>
      </c>
      <c r="C310" s="123"/>
      <c r="D310" s="124" t="str">
        <f>$D$12</f>
        <v>Jahr 2021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2020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/>
      <c r="D312" s="124" t="str">
        <f>$D$12</f>
        <v>Jahr 2021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2020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/>
      <c r="D314" s="124" t="str">
        <f>$D$12</f>
        <v>Jahr 2021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2020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296</v>
      </c>
      <c r="C316" s="123"/>
      <c r="D316" s="124" t="str">
        <f>$D$12</f>
        <v>Jahr 2021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2020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297</v>
      </c>
      <c r="C318" s="123"/>
      <c r="D318" s="124" t="str">
        <f>$D$12</f>
        <v>Jahr 2021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2020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/>
      <c r="D320" s="124" t="str">
        <f>$D$12</f>
        <v>Jahr 2021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2020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298</v>
      </c>
      <c r="C322" s="123"/>
      <c r="D322" s="124" t="str">
        <f>$D$12</f>
        <v>Jahr 2021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2020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299</v>
      </c>
      <c r="C324" s="123"/>
      <c r="D324" s="124" t="str">
        <f>$D$12</f>
        <v>Jahr 2021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2020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300</v>
      </c>
      <c r="C326" s="123"/>
      <c r="D326" s="124" t="str">
        <f>$D$12</f>
        <v>Jahr 2021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2020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301</v>
      </c>
      <c r="C328" s="123"/>
      <c r="D328" s="124" t="str">
        <f>$D$12</f>
        <v>Jahr 2021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2020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302</v>
      </c>
      <c r="C330" s="123"/>
      <c r="D330" s="124" t="str">
        <f>$D$12</f>
        <v>Jahr 2021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2020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303</v>
      </c>
      <c r="C332" s="123"/>
      <c r="D332" s="124" t="str">
        <f>$D$12</f>
        <v>Jahr 2021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2020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304</v>
      </c>
      <c r="C334" s="123"/>
      <c r="D334" s="124" t="str">
        <f>$D$12</f>
        <v>Jahr 2021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2020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/>
      <c r="D336" s="124" t="str">
        <f>$D$12</f>
        <v>Jahr 2021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2020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/>
      <c r="D338" s="124" t="str">
        <f>$D$12</f>
        <v>Jahr 2021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2020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305</v>
      </c>
      <c r="C340" s="123"/>
      <c r="D340" s="124" t="str">
        <f>$D$12</f>
        <v>Jahr 2021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2020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306</v>
      </c>
      <c r="C342" s="123"/>
      <c r="D342" s="124" t="str">
        <f>$D$12</f>
        <v>Jahr 2021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2020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307</v>
      </c>
      <c r="C344" s="123"/>
      <c r="D344" s="124" t="str">
        <f>$D$12</f>
        <v>Jahr 2021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2020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308</v>
      </c>
      <c r="C346" s="123"/>
      <c r="D346" s="124" t="str">
        <f>$D$12</f>
        <v>Jahr 2021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2020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309</v>
      </c>
      <c r="C348" s="123"/>
      <c r="D348" s="124" t="str">
        <f>$D$12</f>
        <v>Jahr 2021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2020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310</v>
      </c>
      <c r="C350" s="123"/>
      <c r="D350" s="124" t="str">
        <f>$D$12</f>
        <v>Jahr 2021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2020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/>
      <c r="D352" s="124" t="str">
        <f>$D$12</f>
        <v>Jahr 2021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2020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/>
      <c r="D354" s="124" t="str">
        <f>$D$12</f>
        <v>Jahr 2021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2020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311</v>
      </c>
      <c r="C356" s="123"/>
      <c r="D356" s="124" t="str">
        <f>$D$12</f>
        <v>Jahr 2021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2020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/>
      <c r="D358" s="124" t="str">
        <f>$D$12</f>
        <v>Jahr 2021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2020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312</v>
      </c>
      <c r="C360" s="123"/>
      <c r="D360" s="124" t="str">
        <f>$D$12</f>
        <v>Jahr 2021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2020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313</v>
      </c>
      <c r="C362" s="123"/>
      <c r="D362" s="124" t="str">
        <f>$D$12</f>
        <v>Jahr 2021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2020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314</v>
      </c>
      <c r="C364" s="123"/>
      <c r="D364" s="124" t="str">
        <f>$D$12</f>
        <v>Jahr 2021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2020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315</v>
      </c>
      <c r="C366" s="123"/>
      <c r="D366" s="124" t="str">
        <f>$D$12</f>
        <v>Jahr 2021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2020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316</v>
      </c>
      <c r="C368" s="123"/>
      <c r="D368" s="124" t="str">
        <f>$D$12</f>
        <v>Jahr 2021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2020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317</v>
      </c>
      <c r="C370" s="123"/>
      <c r="D370" s="124" t="str">
        <f>$D$12</f>
        <v>Jahr 2021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2020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318</v>
      </c>
      <c r="C372" s="123"/>
      <c r="D372" s="124" t="str">
        <f>$D$12</f>
        <v>Jahr 2021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2020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319</v>
      </c>
      <c r="C374" s="123"/>
      <c r="D374" s="124" t="str">
        <f>$D$12</f>
        <v>Jahr 2021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2020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320</v>
      </c>
      <c r="C376" s="123"/>
      <c r="D376" s="124" t="str">
        <f>$D$12</f>
        <v>Jahr 2021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2020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321</v>
      </c>
      <c r="C378" s="123"/>
      <c r="D378" s="124" t="str">
        <f>$D$12</f>
        <v>Jahr 2021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2020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322</v>
      </c>
      <c r="C380" s="123"/>
      <c r="D380" s="124" t="str">
        <f>$D$12</f>
        <v>Jahr 2021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2020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323</v>
      </c>
      <c r="C382" s="123"/>
      <c r="D382" s="124" t="str">
        <f>$D$12</f>
        <v>Jahr 2021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2020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324</v>
      </c>
      <c r="C384" s="123"/>
      <c r="D384" s="124" t="str">
        <f>$D$12</f>
        <v>Jahr 2021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2020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325</v>
      </c>
      <c r="C386" s="123"/>
      <c r="D386" s="124" t="str">
        <f>$D$12</f>
        <v>Jahr 2021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2020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326</v>
      </c>
      <c r="C388" s="123"/>
      <c r="D388" s="124" t="str">
        <f>$D$12</f>
        <v>Jahr 2021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2020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327</v>
      </c>
      <c r="C390" s="123"/>
      <c r="D390" s="124" t="str">
        <f>$D$12</f>
        <v>Jahr 2021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2020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328</v>
      </c>
      <c r="C392" s="123"/>
      <c r="D392" s="124" t="str">
        <f>$D$12</f>
        <v>Jahr 2021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2020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/>
      <c r="D394" s="124" t="str">
        <f>$D$12</f>
        <v>Jahr 2021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2020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329</v>
      </c>
      <c r="C396" s="123"/>
      <c r="D396" s="124" t="str">
        <f>$D$12</f>
        <v>Jahr 2021</v>
      </c>
      <c r="E396" s="192">
        <f t="shared" ref="E396:E459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2020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330</v>
      </c>
      <c r="C398" s="123"/>
      <c r="D398" s="124" t="str">
        <f>$D$12</f>
        <v>Jahr 2021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2020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331</v>
      </c>
      <c r="C400" s="123"/>
      <c r="D400" s="124" t="str">
        <f>$D$12</f>
        <v>Jahr 2021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2020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332</v>
      </c>
      <c r="C402" s="123"/>
      <c r="D402" s="124" t="str">
        <f>$D$12</f>
        <v>Jahr 2021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2020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333</v>
      </c>
      <c r="C404" s="123"/>
      <c r="D404" s="124" t="str">
        <f>$D$12</f>
        <v>Jahr 2021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2020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334</v>
      </c>
      <c r="C406" s="123"/>
      <c r="D406" s="124" t="str">
        <f>$D$12</f>
        <v>Jahr 2021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2020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/>
      <c r="D408" s="124" t="str">
        <f>$D$12</f>
        <v>Jahr 2021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2020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335</v>
      </c>
      <c r="C410" s="123"/>
      <c r="D410" s="124" t="str">
        <f>$D$12</f>
        <v>Jahr 2021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2020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/>
      <c r="D412" s="124" t="str">
        <f>$D$12</f>
        <v>Jahr 2021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2020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336</v>
      </c>
      <c r="C414" s="123"/>
      <c r="D414" s="124" t="str">
        <f>$D$12</f>
        <v>Jahr 2021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2020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337</v>
      </c>
      <c r="C416" s="123"/>
      <c r="D416" s="124" t="str">
        <f>$D$12</f>
        <v>Jahr 2021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2020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338</v>
      </c>
      <c r="C418" s="123"/>
      <c r="D418" s="124" t="str">
        <f>$D$12</f>
        <v>Jahr 2021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2020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339</v>
      </c>
      <c r="C420" s="123"/>
      <c r="D420" s="124" t="str">
        <f>$D$12</f>
        <v>Jahr 2021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2020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340</v>
      </c>
      <c r="C422" s="123"/>
      <c r="D422" s="124" t="str">
        <f>$D$12</f>
        <v>Jahr 2021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2020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341</v>
      </c>
      <c r="C424" s="123"/>
      <c r="D424" s="124" t="str">
        <f>$D$12</f>
        <v>Jahr 2021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2020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342</v>
      </c>
      <c r="C426" s="123"/>
      <c r="D426" s="124" t="str">
        <f>$D$12</f>
        <v>Jahr 2021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2020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343</v>
      </c>
      <c r="C428" s="123"/>
      <c r="D428" s="124" t="str">
        <f>$D$12</f>
        <v>Jahr 2021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2020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344</v>
      </c>
      <c r="C430" s="123"/>
      <c r="D430" s="124" t="str">
        <f>$D$12</f>
        <v>Jahr 2021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2020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/>
      <c r="D432" s="124" t="str">
        <f>$D$12</f>
        <v>Jahr 2021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2020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345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25" t="s">
        <v>346</v>
      </c>
      <c r="D4" s="306"/>
      <c r="E4" s="306"/>
      <c r="F4" s="306"/>
      <c r="G4" s="306"/>
      <c r="H4" s="90"/>
      <c r="K4" s="90"/>
    </row>
    <row r="5" spans="1:11" ht="21.75" customHeight="1" x14ac:dyDescent="0.2">
      <c r="B5" s="2"/>
      <c r="C5" s="314" t="s">
        <v>347</v>
      </c>
      <c r="D5" s="306"/>
      <c r="E5" s="306"/>
      <c r="F5" s="306"/>
      <c r="G5" s="306"/>
      <c r="H5" s="90"/>
      <c r="K5" s="90"/>
    </row>
    <row r="6" spans="1:11" ht="15" customHeight="1" x14ac:dyDescent="0.2">
      <c r="B6" s="2"/>
      <c r="C6" s="89" t="str">
        <f>UebInstitutQuartal</f>
        <v>3. Quartal 2021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27" t="s">
        <v>152</v>
      </c>
      <c r="G8" s="327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28"/>
      <c r="G9" s="328"/>
    </row>
    <row r="10" spans="1:11" ht="12.75" customHeight="1" x14ac:dyDescent="0.2">
      <c r="B10" s="2"/>
      <c r="C10" s="79"/>
      <c r="D10" s="79"/>
      <c r="E10" s="204"/>
      <c r="F10" s="329"/>
      <c r="G10" s="329"/>
    </row>
    <row r="11" spans="1:11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92">
        <v>0</v>
      </c>
      <c r="F12" s="195">
        <v>0</v>
      </c>
      <c r="G12" s="194">
        <v>0</v>
      </c>
    </row>
    <row r="13" spans="1:11" ht="12.75" customHeight="1" x14ac:dyDescent="0.2">
      <c r="B13" s="2"/>
      <c r="C13" s="82"/>
      <c r="D13" s="81" t="str">
        <f>"Jahr "&amp;(AktJahr-1)</f>
        <v>Jahr 2020</v>
      </c>
      <c r="E13" s="196">
        <v>0</v>
      </c>
      <c r="F13" s="199">
        <v>0</v>
      </c>
      <c r="G13" s="198">
        <v>0</v>
      </c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92">
        <v>0</v>
      </c>
      <c r="F14" s="200">
        <v>0</v>
      </c>
      <c r="G14" s="201">
        <v>0</v>
      </c>
    </row>
    <row r="15" spans="1:11" ht="12.75" customHeight="1" x14ac:dyDescent="0.2">
      <c r="B15" s="2"/>
      <c r="C15" s="82"/>
      <c r="D15" s="81" t="str">
        <f>$D$13</f>
        <v>Jahr 2020</v>
      </c>
      <c r="E15" s="196">
        <v>0</v>
      </c>
      <c r="F15" s="200">
        <v>0</v>
      </c>
      <c r="G15" s="201">
        <v>0</v>
      </c>
    </row>
    <row r="16" spans="1:11" ht="12.75" customHeight="1" x14ac:dyDescent="0.2">
      <c r="B16" s="14" t="s">
        <v>169</v>
      </c>
      <c r="C16" s="123"/>
      <c r="D16" s="124" t="str">
        <f>$D$12</f>
        <v>Jahr 2021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2020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170</v>
      </c>
      <c r="C18" s="123"/>
      <c r="D18" s="124" t="str">
        <f>$D$12</f>
        <v>Jahr 2021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2020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171</v>
      </c>
      <c r="C20" s="123"/>
      <c r="D20" s="124" t="str">
        <f>$D$12</f>
        <v>Jahr 2021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2020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172</v>
      </c>
      <c r="C22" s="123"/>
      <c r="D22" s="124" t="str">
        <f>$D$12</f>
        <v>Jahr 2021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2020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173</v>
      </c>
      <c r="C24" s="123"/>
      <c r="D24" s="124" t="str">
        <f>$D$12</f>
        <v>Jahr 2021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2020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174</v>
      </c>
      <c r="C26" s="123"/>
      <c r="D26" s="124" t="str">
        <f>$D$12</f>
        <v>Jahr 2021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2020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175</v>
      </c>
      <c r="C28" s="123"/>
      <c r="D28" s="124" t="str">
        <f>$D$12</f>
        <v>Jahr 2021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2020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176</v>
      </c>
      <c r="C30" s="123"/>
      <c r="D30" s="124" t="str">
        <f>$D$12</f>
        <v>Jahr 2021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2020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177</v>
      </c>
      <c r="C32" s="123"/>
      <c r="D32" s="124" t="str">
        <f>$D$12</f>
        <v>Jahr 2021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2020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178</v>
      </c>
      <c r="C34" s="123"/>
      <c r="D34" s="124" t="str">
        <f>$D$12</f>
        <v>Jahr 2021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2020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179</v>
      </c>
      <c r="C36" s="123"/>
      <c r="D36" s="124" t="str">
        <f>$D$12</f>
        <v>Jahr 2021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2020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180</v>
      </c>
      <c r="C38" s="123"/>
      <c r="D38" s="124" t="str">
        <f>$D$12</f>
        <v>Jahr 2021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2020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181</v>
      </c>
      <c r="C40" s="123"/>
      <c r="D40" s="124" t="str">
        <f>$D$12</f>
        <v>Jahr 2021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2020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182</v>
      </c>
      <c r="C42" s="123"/>
      <c r="D42" s="124" t="str">
        <f>$D$12</f>
        <v>Jahr 2021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2020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183</v>
      </c>
      <c r="C44" s="123"/>
      <c r="D44" s="124" t="str">
        <f>$D$12</f>
        <v>Jahr 2021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2020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184</v>
      </c>
      <c r="C46" s="123"/>
      <c r="D46" s="124" t="str">
        <f>$D$12</f>
        <v>Jahr 2021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2020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185</v>
      </c>
      <c r="C48" s="123"/>
      <c r="D48" s="124" t="str">
        <f>$D$12</f>
        <v>Jahr 2021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2020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186</v>
      </c>
      <c r="C50" s="123"/>
      <c r="D50" s="124" t="str">
        <f>$D$12</f>
        <v>Jahr 2021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2020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187</v>
      </c>
      <c r="C52" s="123"/>
      <c r="D52" s="124" t="str">
        <f>$D$12</f>
        <v>Jahr 2021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2020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/>
      <c r="D54" s="124" t="str">
        <f>$D$12</f>
        <v>Jahr 2021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2020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188</v>
      </c>
      <c r="C56" s="123"/>
      <c r="D56" s="124" t="str">
        <f>$D$12</f>
        <v>Jahr 2021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2020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189</v>
      </c>
      <c r="C58" s="123"/>
      <c r="D58" s="124" t="str">
        <f>$D$12</f>
        <v>Jahr 2021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2020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190</v>
      </c>
      <c r="C60" s="123"/>
      <c r="D60" s="124" t="str">
        <f>$D$12</f>
        <v>Jahr 2021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2020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191</v>
      </c>
      <c r="C62" s="123"/>
      <c r="D62" s="124" t="str">
        <f>$D$12</f>
        <v>Jahr 2021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2020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192</v>
      </c>
      <c r="C64" s="123"/>
      <c r="D64" s="124" t="str">
        <f>$D$12</f>
        <v>Jahr 2021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2020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193</v>
      </c>
      <c r="C66" s="123"/>
      <c r="D66" s="124" t="str">
        <f>$D$12</f>
        <v>Jahr 2021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2020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194</v>
      </c>
      <c r="C68" s="123"/>
      <c r="D68" s="124" t="str">
        <f>$D$12</f>
        <v>Jahr 2021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2020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195</v>
      </c>
      <c r="C70" s="123"/>
      <c r="D70" s="124" t="str">
        <f>$D$12</f>
        <v>Jahr 2021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2020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196</v>
      </c>
      <c r="C72" s="123"/>
      <c r="D72" s="124" t="str">
        <f>$D$12</f>
        <v>Jahr 2021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2020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/>
      <c r="D74" s="124" t="str">
        <f>$D$12</f>
        <v>Jahr 2021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2020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197</v>
      </c>
      <c r="C76" s="123"/>
      <c r="D76" s="124" t="str">
        <f>$D$12</f>
        <v>Jahr 2021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2020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198</v>
      </c>
      <c r="C78" s="123"/>
      <c r="D78" s="124" t="str">
        <f>$D$12</f>
        <v>Jahr 2021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2020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199</v>
      </c>
      <c r="C80" s="123"/>
      <c r="D80" s="124" t="str">
        <f>$D$12</f>
        <v>Jahr 2021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2020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200</v>
      </c>
      <c r="C82" s="123"/>
      <c r="D82" s="124" t="str">
        <f>$D$12</f>
        <v>Jahr 2021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2020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201</v>
      </c>
      <c r="C84" s="123"/>
      <c r="D84" s="124" t="str">
        <f>$D$12</f>
        <v>Jahr 2021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2020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202</v>
      </c>
      <c r="C86" s="123"/>
      <c r="D86" s="124" t="str">
        <f>$D$12</f>
        <v>Jahr 2021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2020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/>
      <c r="D88" s="124" t="str">
        <f>$D$12</f>
        <v>Jahr 2021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2020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203</v>
      </c>
      <c r="C90" s="123"/>
      <c r="D90" s="124" t="str">
        <f>$D$12</f>
        <v>Jahr 2021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2020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204</v>
      </c>
      <c r="C92" s="123"/>
      <c r="D92" s="124" t="str">
        <f>$D$12</f>
        <v>Jahr 2021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2020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205</v>
      </c>
      <c r="C94" s="123"/>
      <c r="D94" s="124" t="str">
        <f>$D$12</f>
        <v>Jahr 2021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2020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206</v>
      </c>
      <c r="C96" s="123"/>
      <c r="D96" s="124" t="str">
        <f>$D$12</f>
        <v>Jahr 2021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2020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207</v>
      </c>
      <c r="C98" s="123"/>
      <c r="D98" s="124" t="str">
        <f>$D$12</f>
        <v>Jahr 2021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2020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208</v>
      </c>
      <c r="C100" s="123"/>
      <c r="D100" s="124" t="str">
        <f>$D$12</f>
        <v>Jahr 2021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2020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209</v>
      </c>
      <c r="C102" s="123"/>
      <c r="D102" s="124" t="str">
        <f>$D$12</f>
        <v>Jahr 2021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2020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/>
      <c r="D104" s="124" t="str">
        <f>$D$12</f>
        <v>Jahr 2021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2020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210</v>
      </c>
      <c r="C106" s="123"/>
      <c r="D106" s="124" t="str">
        <f>$D$12</f>
        <v>Jahr 2021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2020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/>
      <c r="D108" s="124" t="str">
        <f>$D$12</f>
        <v>Jahr 2021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2020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/>
      <c r="D110" s="124" t="str">
        <f>$D$12</f>
        <v>Jahr 2021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2020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211</v>
      </c>
      <c r="C112" s="123"/>
      <c r="D112" s="124" t="str">
        <f>$D$12</f>
        <v>Jahr 2021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2020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212</v>
      </c>
      <c r="C114" s="123"/>
      <c r="D114" s="124" t="str">
        <f>$D$12</f>
        <v>Jahr 2021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2020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213</v>
      </c>
      <c r="C116" s="123"/>
      <c r="D116" s="124" t="str">
        <f>$D$12</f>
        <v>Jahr 2021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2020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214</v>
      </c>
      <c r="C118" s="123"/>
      <c r="D118" s="124" t="str">
        <f>$D$12</f>
        <v>Jahr 2021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2020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215</v>
      </c>
      <c r="C120" s="123"/>
      <c r="D120" s="124" t="str">
        <f>$D$12</f>
        <v>Jahr 2021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2020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216</v>
      </c>
      <c r="C122" s="123"/>
      <c r="D122" s="124" t="str">
        <f>$D$12</f>
        <v>Jahr 2021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2020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/>
      <c r="D124" s="124" t="str">
        <f>$D$12</f>
        <v>Jahr 2021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2020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/>
      <c r="D126" s="124" t="str">
        <f>$D$12</f>
        <v>Jahr 2021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2020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217</v>
      </c>
      <c r="C128" s="123"/>
      <c r="D128" s="124" t="str">
        <f>$D$12</f>
        <v>Jahr 2021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2020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218</v>
      </c>
      <c r="C130" s="123"/>
      <c r="D130" s="124" t="str">
        <f>$D$12</f>
        <v>Jahr 2021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2020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219</v>
      </c>
      <c r="C132" s="123"/>
      <c r="D132" s="124" t="str">
        <f>$D$12</f>
        <v>Jahr 2021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2020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220</v>
      </c>
      <c r="C134" s="123"/>
      <c r="D134" s="124" t="str">
        <f>$D$12</f>
        <v>Jahr 2021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2020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221</v>
      </c>
      <c r="C136" s="123"/>
      <c r="D136" s="124" t="str">
        <f>$D$12</f>
        <v>Jahr 2021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2020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222</v>
      </c>
      <c r="C138" s="123"/>
      <c r="D138" s="124" t="str">
        <f>$D$12</f>
        <v>Jahr 2021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2020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223</v>
      </c>
      <c r="C140" s="123"/>
      <c r="D140" s="124" t="str">
        <f>$D$12</f>
        <v>Jahr 2021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2020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224</v>
      </c>
      <c r="C142" s="123"/>
      <c r="D142" s="124" t="str">
        <f>$D$12</f>
        <v>Jahr 2021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2020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225</v>
      </c>
      <c r="C144" s="123"/>
      <c r="D144" s="124" t="str">
        <f>$D$12</f>
        <v>Jahr 2021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2020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226</v>
      </c>
      <c r="C146" s="123"/>
      <c r="D146" s="124" t="str">
        <f>$D$12</f>
        <v>Jahr 2021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2020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227</v>
      </c>
      <c r="C148" s="123"/>
      <c r="D148" s="124" t="str">
        <f>$D$12</f>
        <v>Jahr 2021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2020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228</v>
      </c>
      <c r="C150" s="123"/>
      <c r="D150" s="124" t="str">
        <f>$D$12</f>
        <v>Jahr 2021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2020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229</v>
      </c>
      <c r="C152" s="123"/>
      <c r="D152" s="124" t="str">
        <f>$D$12</f>
        <v>Jahr 2021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2020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230</v>
      </c>
      <c r="C154" s="123"/>
      <c r="D154" s="124" t="str">
        <f>$D$12</f>
        <v>Jahr 2021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2020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231</v>
      </c>
      <c r="C156" s="123"/>
      <c r="D156" s="124" t="str">
        <f>$D$12</f>
        <v>Jahr 2021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2020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/>
      <c r="D158" s="124" t="str">
        <f>$D$12</f>
        <v>Jahr 2021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2020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/>
      <c r="D160" s="124" t="str">
        <f>$D$12</f>
        <v>Jahr 2021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2020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232</v>
      </c>
      <c r="C162" s="123"/>
      <c r="D162" s="124" t="str">
        <f>$D$12</f>
        <v>Jahr 2021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2020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/>
      <c r="D164" s="124" t="str">
        <f>$D$12</f>
        <v>Jahr 2021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2020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233</v>
      </c>
      <c r="C166" s="123"/>
      <c r="D166" s="124" t="str">
        <f>$D$12</f>
        <v>Jahr 2021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2020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/>
      <c r="D168" s="124" t="str">
        <f>$D$12</f>
        <v>Jahr 2021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2020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234</v>
      </c>
      <c r="C170" s="123"/>
      <c r="D170" s="124" t="str">
        <f>$D$12</f>
        <v>Jahr 2021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2020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235</v>
      </c>
      <c r="C172" s="123"/>
      <c r="D172" s="124" t="str">
        <f>$D$12</f>
        <v>Jahr 2021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2020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236</v>
      </c>
      <c r="C174" s="123"/>
      <c r="D174" s="124" t="str">
        <f>$D$12</f>
        <v>Jahr 2021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2020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237</v>
      </c>
      <c r="C176" s="123"/>
      <c r="D176" s="124" t="str">
        <f>$D$12</f>
        <v>Jahr 2021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2020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238</v>
      </c>
      <c r="C178" s="123"/>
      <c r="D178" s="124" t="str">
        <f>$D$12</f>
        <v>Jahr 2021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2020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239</v>
      </c>
      <c r="C180" s="123"/>
      <c r="D180" s="124" t="str">
        <f>$D$12</f>
        <v>Jahr 2021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2020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/>
      <c r="D182" s="124" t="str">
        <f>$D$12</f>
        <v>Jahr 2021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2020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240</v>
      </c>
      <c r="C184" s="123"/>
      <c r="D184" s="124" t="str">
        <f>$D$12</f>
        <v>Jahr 2021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2020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241</v>
      </c>
      <c r="C186" s="123"/>
      <c r="D186" s="124" t="str">
        <f>$D$12</f>
        <v>Jahr 2021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2020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242</v>
      </c>
      <c r="C188" s="123"/>
      <c r="D188" s="124" t="str">
        <f>$D$12</f>
        <v>Jahr 2021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2020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243</v>
      </c>
      <c r="C190" s="123"/>
      <c r="D190" s="124" t="str">
        <f>$D$12</f>
        <v>Jahr 2021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2020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244</v>
      </c>
      <c r="C192" s="123"/>
      <c r="D192" s="124" t="str">
        <f>$D$12</f>
        <v>Jahr 2021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2020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245</v>
      </c>
      <c r="C194" s="123"/>
      <c r="D194" s="124" t="str">
        <f>$D$12</f>
        <v>Jahr 2021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2020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246</v>
      </c>
      <c r="C196" s="123"/>
      <c r="D196" s="124" t="str">
        <f>$D$12</f>
        <v>Jahr 2021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2020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247</v>
      </c>
      <c r="C198" s="123"/>
      <c r="D198" s="124" t="str">
        <f>$D$12</f>
        <v>Jahr 2021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2020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248</v>
      </c>
      <c r="C200" s="123"/>
      <c r="D200" s="124" t="str">
        <f>$D$12</f>
        <v>Jahr 2021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2020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249</v>
      </c>
      <c r="C202" s="123"/>
      <c r="D202" s="124" t="str">
        <f>$D$12</f>
        <v>Jahr 2021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2020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250</v>
      </c>
      <c r="C204" s="123"/>
      <c r="D204" s="124" t="str">
        <f>$D$12</f>
        <v>Jahr 2021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2020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251</v>
      </c>
      <c r="C206" s="123"/>
      <c r="D206" s="124" t="str">
        <f>$D$12</f>
        <v>Jahr 2021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2020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252</v>
      </c>
      <c r="C208" s="123"/>
      <c r="D208" s="124" t="str">
        <f>$D$12</f>
        <v>Jahr 2021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2020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253</v>
      </c>
      <c r="C210" s="123"/>
      <c r="D210" s="124" t="str">
        <f>$D$12</f>
        <v>Jahr 2021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2020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254</v>
      </c>
      <c r="C212" s="123"/>
      <c r="D212" s="124" t="str">
        <f>$D$12</f>
        <v>Jahr 2021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2020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255</v>
      </c>
      <c r="C214" s="123"/>
      <c r="D214" s="124" t="str">
        <f>$D$12</f>
        <v>Jahr 2021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2020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256</v>
      </c>
      <c r="C216" s="123"/>
      <c r="D216" s="124" t="str">
        <f>$D$12</f>
        <v>Jahr 2021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2020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/>
      <c r="D218" s="124" t="str">
        <f>$D$12</f>
        <v>Jahr 2021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2020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257</v>
      </c>
      <c r="C220" s="123"/>
      <c r="D220" s="124" t="str">
        <f>$D$12</f>
        <v>Jahr 2021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2020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258</v>
      </c>
      <c r="C222" s="123"/>
      <c r="D222" s="124" t="str">
        <f>$D$12</f>
        <v>Jahr 2021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2020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259</v>
      </c>
      <c r="C224" s="123"/>
      <c r="D224" s="124" t="str">
        <f>$D$12</f>
        <v>Jahr 2021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2020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/>
      <c r="D226" s="124" t="str">
        <f>$D$12</f>
        <v>Jahr 2021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2020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/>
      <c r="D228" s="124" t="str">
        <f>$D$12</f>
        <v>Jahr 2021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2020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/>
      <c r="D230" s="124" t="str">
        <f>$D$12</f>
        <v>Jahr 2021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2020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260</v>
      </c>
      <c r="C232" s="123"/>
      <c r="D232" s="124" t="str">
        <f>$D$12</f>
        <v>Jahr 2021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2020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261</v>
      </c>
      <c r="C234" s="123"/>
      <c r="D234" s="124" t="str">
        <f>$D$12</f>
        <v>Jahr 2021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2020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262</v>
      </c>
      <c r="C236" s="123"/>
      <c r="D236" s="124" t="str">
        <f>$D$12</f>
        <v>Jahr 2021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2020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263</v>
      </c>
      <c r="C238" s="123"/>
      <c r="D238" s="124" t="str">
        <f>$D$12</f>
        <v>Jahr 2021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2020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264</v>
      </c>
      <c r="C240" s="123"/>
      <c r="D240" s="124" t="str">
        <f>$D$12</f>
        <v>Jahr 2021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2020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265</v>
      </c>
      <c r="C242" s="123"/>
      <c r="D242" s="124" t="str">
        <f>$D$12</f>
        <v>Jahr 2021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2020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/>
      <c r="D244" s="124" t="str">
        <f>$D$12</f>
        <v>Jahr 2021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2020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266</v>
      </c>
      <c r="C246" s="123"/>
      <c r="D246" s="124" t="str">
        <f>$D$12</f>
        <v>Jahr 2021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2020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267</v>
      </c>
      <c r="C248" s="123"/>
      <c r="D248" s="124" t="str">
        <f>$D$12</f>
        <v>Jahr 2021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2020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268</v>
      </c>
      <c r="C250" s="123"/>
      <c r="D250" s="124" t="str">
        <f>$D$12</f>
        <v>Jahr 2021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2020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269</v>
      </c>
      <c r="C252" s="123"/>
      <c r="D252" s="124" t="str">
        <f>$D$12</f>
        <v>Jahr 2021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2020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270</v>
      </c>
      <c r="C254" s="123"/>
      <c r="D254" s="124" t="str">
        <f>$D$12</f>
        <v>Jahr 2021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2020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271</v>
      </c>
      <c r="C256" s="123"/>
      <c r="D256" s="124" t="str">
        <f>$D$12</f>
        <v>Jahr 2021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2020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272</v>
      </c>
      <c r="C258" s="123"/>
      <c r="D258" s="124" t="str">
        <f>$D$12</f>
        <v>Jahr 2021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2020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273</v>
      </c>
      <c r="C260" s="123"/>
      <c r="D260" s="124" t="str">
        <f>$D$12</f>
        <v>Jahr 2021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2020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274</v>
      </c>
      <c r="C262" s="123"/>
      <c r="D262" s="124" t="str">
        <f>$D$12</f>
        <v>Jahr 2021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2020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275</v>
      </c>
      <c r="C264" s="123"/>
      <c r="D264" s="124" t="str">
        <f>$D$12</f>
        <v>Jahr 2021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2020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276</v>
      </c>
      <c r="C266" s="123"/>
      <c r="D266" s="124" t="str">
        <f>$D$12</f>
        <v>Jahr 2021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2020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277</v>
      </c>
      <c r="C268" s="123"/>
      <c r="D268" s="124" t="str">
        <f>$D$12</f>
        <v>Jahr 2021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2020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278</v>
      </c>
      <c r="C270" s="123"/>
      <c r="D270" s="124" t="str">
        <f>$D$12</f>
        <v>Jahr 2021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2020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279</v>
      </c>
      <c r="C272" s="123"/>
      <c r="D272" s="124" t="str">
        <f>$D$12</f>
        <v>Jahr 2021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2020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280</v>
      </c>
      <c r="C274" s="123"/>
      <c r="D274" s="124" t="str">
        <f>$D$12</f>
        <v>Jahr 2021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2020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281</v>
      </c>
      <c r="C276" s="123"/>
      <c r="D276" s="124" t="str">
        <f>$D$12</f>
        <v>Jahr 2021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2020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282</v>
      </c>
      <c r="C278" s="123"/>
      <c r="D278" s="124" t="str">
        <f>$D$12</f>
        <v>Jahr 2021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2020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283</v>
      </c>
      <c r="C280" s="123"/>
      <c r="D280" s="124" t="str">
        <f>$D$12</f>
        <v>Jahr 2021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2020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/>
      <c r="D282" s="124" t="str">
        <f>$D$12</f>
        <v>Jahr 2021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2020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284</v>
      </c>
      <c r="C284" s="123"/>
      <c r="D284" s="124" t="str">
        <f>$D$12</f>
        <v>Jahr 2021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2020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285</v>
      </c>
      <c r="C286" s="123"/>
      <c r="D286" s="124" t="str">
        <f>$D$12</f>
        <v>Jahr 2021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2020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/>
      <c r="D288" s="124" t="str">
        <f>$D$12</f>
        <v>Jahr 2021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2020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286</v>
      </c>
      <c r="C290" s="123"/>
      <c r="D290" s="124" t="str">
        <f>$D$12</f>
        <v>Jahr 2021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2020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/>
      <c r="D292" s="124" t="str">
        <f>$D$12</f>
        <v>Jahr 2021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2020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287</v>
      </c>
      <c r="C294" s="123"/>
      <c r="D294" s="124" t="str">
        <f>$D$12</f>
        <v>Jahr 2021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2020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288</v>
      </c>
      <c r="C296" s="123"/>
      <c r="D296" s="124" t="str">
        <f>$D$12</f>
        <v>Jahr 2021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2020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289</v>
      </c>
      <c r="C298" s="123"/>
      <c r="D298" s="124" t="str">
        <f>$D$12</f>
        <v>Jahr 2021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2020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290</v>
      </c>
      <c r="C300" s="123"/>
      <c r="D300" s="124" t="str">
        <f>$D$12</f>
        <v>Jahr 2021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2020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291</v>
      </c>
      <c r="C302" s="123"/>
      <c r="D302" s="124" t="str">
        <f>$D$12</f>
        <v>Jahr 2021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2020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292</v>
      </c>
      <c r="C304" s="123"/>
      <c r="D304" s="124" t="str">
        <f>$D$12</f>
        <v>Jahr 2021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2020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293</v>
      </c>
      <c r="C306" s="123"/>
      <c r="D306" s="124" t="str">
        <f>$D$12</f>
        <v>Jahr 2021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2020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294</v>
      </c>
      <c r="C308" s="123"/>
      <c r="D308" s="124" t="str">
        <f>$D$12</f>
        <v>Jahr 2021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2020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295</v>
      </c>
      <c r="C310" s="123"/>
      <c r="D310" s="124" t="str">
        <f>$D$12</f>
        <v>Jahr 2021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2020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/>
      <c r="D312" s="124" t="str">
        <f>$D$12</f>
        <v>Jahr 2021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2020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/>
      <c r="D314" s="124" t="str">
        <f>$D$12</f>
        <v>Jahr 2021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2020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296</v>
      </c>
      <c r="C316" s="123"/>
      <c r="D316" s="124" t="str">
        <f>$D$12</f>
        <v>Jahr 2021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2020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297</v>
      </c>
      <c r="C318" s="123"/>
      <c r="D318" s="124" t="str">
        <f>$D$12</f>
        <v>Jahr 2021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2020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/>
      <c r="D320" s="124" t="str">
        <f>$D$12</f>
        <v>Jahr 2021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2020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298</v>
      </c>
      <c r="C322" s="123"/>
      <c r="D322" s="124" t="str">
        <f>$D$12</f>
        <v>Jahr 2021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2020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299</v>
      </c>
      <c r="C324" s="123"/>
      <c r="D324" s="124" t="str">
        <f>$D$12</f>
        <v>Jahr 2021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2020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300</v>
      </c>
      <c r="C326" s="123"/>
      <c r="D326" s="124" t="str">
        <f>$D$12</f>
        <v>Jahr 2021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2020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301</v>
      </c>
      <c r="C328" s="123"/>
      <c r="D328" s="124" t="str">
        <f>$D$12</f>
        <v>Jahr 2021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2020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302</v>
      </c>
      <c r="C330" s="123"/>
      <c r="D330" s="124" t="str">
        <f>$D$12</f>
        <v>Jahr 2021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2020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303</v>
      </c>
      <c r="C332" s="123"/>
      <c r="D332" s="124" t="str">
        <f>$D$12</f>
        <v>Jahr 2021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2020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304</v>
      </c>
      <c r="C334" s="123"/>
      <c r="D334" s="124" t="str">
        <f>$D$12</f>
        <v>Jahr 2021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2020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/>
      <c r="D336" s="124" t="str">
        <f>$D$12</f>
        <v>Jahr 2021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2020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/>
      <c r="D338" s="124" t="str">
        <f>$D$12</f>
        <v>Jahr 2021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2020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305</v>
      </c>
      <c r="C340" s="123"/>
      <c r="D340" s="124" t="str">
        <f>$D$12</f>
        <v>Jahr 2021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2020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306</v>
      </c>
      <c r="C342" s="123"/>
      <c r="D342" s="124" t="str">
        <f>$D$12</f>
        <v>Jahr 2021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2020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307</v>
      </c>
      <c r="C344" s="123"/>
      <c r="D344" s="124" t="str">
        <f>$D$12</f>
        <v>Jahr 2021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2020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308</v>
      </c>
      <c r="C346" s="123"/>
      <c r="D346" s="124" t="str">
        <f>$D$12</f>
        <v>Jahr 2021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2020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309</v>
      </c>
      <c r="C348" s="123"/>
      <c r="D348" s="124" t="str">
        <f>$D$12</f>
        <v>Jahr 2021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2020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310</v>
      </c>
      <c r="C350" s="123"/>
      <c r="D350" s="124" t="str">
        <f>$D$12</f>
        <v>Jahr 2021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2020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/>
      <c r="D352" s="124" t="str">
        <f>$D$12</f>
        <v>Jahr 2021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2020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/>
      <c r="D354" s="124" t="str">
        <f>$D$12</f>
        <v>Jahr 2021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2020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311</v>
      </c>
      <c r="C356" s="123"/>
      <c r="D356" s="124" t="str">
        <f>$D$12</f>
        <v>Jahr 2021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2020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/>
      <c r="D358" s="124" t="str">
        <f>$D$12</f>
        <v>Jahr 2021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2020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312</v>
      </c>
      <c r="C360" s="123"/>
      <c r="D360" s="124" t="str">
        <f>$D$12</f>
        <v>Jahr 2021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2020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313</v>
      </c>
      <c r="C362" s="123"/>
      <c r="D362" s="124" t="str">
        <f>$D$12</f>
        <v>Jahr 2021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2020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314</v>
      </c>
      <c r="C364" s="123"/>
      <c r="D364" s="124" t="str">
        <f>$D$12</f>
        <v>Jahr 2021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2020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315</v>
      </c>
      <c r="C366" s="123"/>
      <c r="D366" s="124" t="str">
        <f>$D$12</f>
        <v>Jahr 2021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2020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316</v>
      </c>
      <c r="C368" s="123"/>
      <c r="D368" s="124" t="str">
        <f>$D$12</f>
        <v>Jahr 2021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2020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317</v>
      </c>
      <c r="C370" s="123"/>
      <c r="D370" s="124" t="str">
        <f>$D$12</f>
        <v>Jahr 2021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2020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318</v>
      </c>
      <c r="C372" s="123"/>
      <c r="D372" s="124" t="str">
        <f>$D$12</f>
        <v>Jahr 2021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2020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319</v>
      </c>
      <c r="C374" s="123"/>
      <c r="D374" s="124" t="str">
        <f>$D$12</f>
        <v>Jahr 2021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2020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320</v>
      </c>
      <c r="C376" s="123"/>
      <c r="D376" s="124" t="str">
        <f>$D$12</f>
        <v>Jahr 2021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2020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321</v>
      </c>
      <c r="C378" s="123"/>
      <c r="D378" s="124" t="str">
        <f>$D$12</f>
        <v>Jahr 2021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2020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322</v>
      </c>
      <c r="C380" s="123"/>
      <c r="D380" s="124" t="str">
        <f>$D$12</f>
        <v>Jahr 2021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2020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323</v>
      </c>
      <c r="C382" s="123"/>
      <c r="D382" s="124" t="str">
        <f>$D$12</f>
        <v>Jahr 2021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2020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324</v>
      </c>
      <c r="C384" s="123"/>
      <c r="D384" s="124" t="str">
        <f>$D$12</f>
        <v>Jahr 2021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2020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325</v>
      </c>
      <c r="C386" s="123"/>
      <c r="D386" s="124" t="str">
        <f>$D$12</f>
        <v>Jahr 2021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2020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326</v>
      </c>
      <c r="C388" s="123"/>
      <c r="D388" s="124" t="str">
        <f>$D$12</f>
        <v>Jahr 2021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2020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327</v>
      </c>
      <c r="C390" s="123"/>
      <c r="D390" s="124" t="str">
        <f>$D$12</f>
        <v>Jahr 2021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2020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328</v>
      </c>
      <c r="C392" s="123"/>
      <c r="D392" s="124" t="str">
        <f>$D$12</f>
        <v>Jahr 2021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2020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/>
      <c r="D394" s="124" t="str">
        <f>$D$12</f>
        <v>Jahr 2021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2020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329</v>
      </c>
      <c r="C396" s="123"/>
      <c r="D396" s="124" t="str">
        <f>$D$12</f>
        <v>Jahr 2021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2020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330</v>
      </c>
      <c r="C398" s="123"/>
      <c r="D398" s="124" t="str">
        <f>$D$12</f>
        <v>Jahr 2021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2020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331</v>
      </c>
      <c r="C400" s="123"/>
      <c r="D400" s="124" t="str">
        <f>$D$12</f>
        <v>Jahr 2021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2020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332</v>
      </c>
      <c r="C402" s="123"/>
      <c r="D402" s="124" t="str">
        <f>$D$12</f>
        <v>Jahr 2021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2020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333</v>
      </c>
      <c r="C404" s="123"/>
      <c r="D404" s="124" t="str">
        <f>$D$12</f>
        <v>Jahr 2021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2020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334</v>
      </c>
      <c r="C406" s="123"/>
      <c r="D406" s="124" t="str">
        <f>$D$12</f>
        <v>Jahr 2021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2020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/>
      <c r="D408" s="124" t="str">
        <f>$D$12</f>
        <v>Jahr 2021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2020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335</v>
      </c>
      <c r="C410" s="123"/>
      <c r="D410" s="124" t="str">
        <f>$D$12</f>
        <v>Jahr 2021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2020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/>
      <c r="D412" s="124" t="str">
        <f>$D$12</f>
        <v>Jahr 2021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2020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336</v>
      </c>
      <c r="C414" s="123"/>
      <c r="D414" s="124" t="str">
        <f>$D$12</f>
        <v>Jahr 2021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2020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337</v>
      </c>
      <c r="C416" s="123"/>
      <c r="D416" s="124" t="str">
        <f>$D$12</f>
        <v>Jahr 2021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2020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338</v>
      </c>
      <c r="C418" s="123"/>
      <c r="D418" s="124" t="str">
        <f>$D$12</f>
        <v>Jahr 2021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2020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339</v>
      </c>
      <c r="C420" s="123"/>
      <c r="D420" s="124" t="str">
        <f>$D$12</f>
        <v>Jahr 2021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2020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340</v>
      </c>
      <c r="C422" s="123"/>
      <c r="D422" s="124" t="str">
        <f>$D$12</f>
        <v>Jahr 2021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2020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341</v>
      </c>
      <c r="C424" s="123"/>
      <c r="D424" s="124" t="str">
        <f>$D$12</f>
        <v>Jahr 2021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2020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342</v>
      </c>
      <c r="C426" s="123"/>
      <c r="D426" s="124" t="str">
        <f>$D$12</f>
        <v>Jahr 2021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2020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343</v>
      </c>
      <c r="C428" s="123"/>
      <c r="D428" s="124" t="str">
        <f>$D$12</f>
        <v>Jahr 2021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2020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344</v>
      </c>
      <c r="C430" s="123"/>
      <c r="D430" s="124" t="str">
        <f>$D$12</f>
        <v>Jahr 2021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2020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/>
      <c r="D432" s="124" t="str">
        <f>$D$12</f>
        <v>Jahr 2021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2020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349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350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351</v>
      </c>
      <c r="G9" s="333" t="s">
        <v>352</v>
      </c>
      <c r="H9" s="334"/>
      <c r="I9" s="330" t="s">
        <v>353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359</v>
      </c>
      <c r="F13" s="125">
        <v>0</v>
      </c>
      <c r="G13" s="125">
        <v>0</v>
      </c>
      <c r="H13" s="125">
        <v>0</v>
      </c>
      <c r="I13" s="164">
        <v>359</v>
      </c>
    </row>
    <row r="14" spans="1:9" ht="12.75" customHeight="1" x14ac:dyDescent="0.2">
      <c r="B14" s="216"/>
      <c r="C14" s="81"/>
      <c r="D14" s="81" t="str">
        <f>"Jahr "&amp;(AktJahr-1)</f>
        <v>Jahr 2020</v>
      </c>
      <c r="E14" s="169">
        <v>409</v>
      </c>
      <c r="F14" s="167">
        <v>0</v>
      </c>
      <c r="G14" s="167">
        <v>0</v>
      </c>
      <c r="H14" s="167">
        <v>0</v>
      </c>
      <c r="I14" s="170">
        <v>409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329</v>
      </c>
      <c r="F15" s="125">
        <v>0</v>
      </c>
      <c r="G15" s="125">
        <v>0</v>
      </c>
      <c r="H15" s="125">
        <v>0</v>
      </c>
      <c r="I15" s="164">
        <v>329</v>
      </c>
    </row>
    <row r="16" spans="1:9" ht="12.75" customHeight="1" x14ac:dyDescent="0.2">
      <c r="B16" s="216"/>
      <c r="C16" s="81"/>
      <c r="D16" s="81" t="str">
        <f>$D$14</f>
        <v>Jahr 2020</v>
      </c>
      <c r="E16" s="169">
        <v>379</v>
      </c>
      <c r="F16" s="167">
        <v>0</v>
      </c>
      <c r="G16" s="167">
        <v>0</v>
      </c>
      <c r="H16" s="167">
        <v>0</v>
      </c>
      <c r="I16" s="170">
        <v>379</v>
      </c>
    </row>
    <row r="17" spans="2:9" ht="12.75" hidden="1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hidden="1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hidden="1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hidden="1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hidden="1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hidden="1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hidden="1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hidden="1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hidden="1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hidden="1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hidden="1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hidden="1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hidden="1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hidden="1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hidden="1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hidden="1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hidden="1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hidden="1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hidden="1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hidden="1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hidden="1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hidden="1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hidden="1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hidden="1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hidden="1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hidden="1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hidden="1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hidden="1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hidden="1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hidden="1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hidden="1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hidden="1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hidden="1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hidden="1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hidden="1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hidden="1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hidden="1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hidden="1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hidden="1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hidden="1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hidden="1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hidden="1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hidden="1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hidden="1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hidden="1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hidden="1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hidden="1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hidden="1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hidden="1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hidden="1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hidden="1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hidden="1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hidden="1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hidden="1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hidden="1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hidden="1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hidden="1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hidden="1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hidden="1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hidden="1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hidden="1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hidden="1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hidden="1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hidden="1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hidden="1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hidden="1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hidden="1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hidden="1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30</v>
      </c>
      <c r="F85" s="125">
        <v>0</v>
      </c>
      <c r="G85" s="125">
        <v>0</v>
      </c>
      <c r="H85" s="125">
        <v>0</v>
      </c>
      <c r="I85" s="164">
        <v>30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30</v>
      </c>
      <c r="F86" s="167">
        <v>0</v>
      </c>
      <c r="G86" s="167">
        <v>0</v>
      </c>
      <c r="H86" s="167">
        <v>0</v>
      </c>
      <c r="I86" s="170">
        <v>30</v>
      </c>
    </row>
    <row r="87" spans="2:9" ht="12.75" hidden="1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hidden="1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Lauber, Sven</cp:lastModifiedBy>
  <cp:revision>41</cp:revision>
  <cp:lastPrinted>2015-06-07T11:22:37Z</cp:lastPrinted>
  <dcterms:created xsi:type="dcterms:W3CDTF">2004-12-14T14:06:41Z</dcterms:created>
  <dcterms:modified xsi:type="dcterms:W3CDTF">2021-10-13T10:42:05Z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7ae7074b-9aa8-475a-937d-12bf727c5f87</vt:lpwstr>
  </property>
</Properties>
</file>