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at\1836\03IR\Reports §28\2020\"/>
    </mc:Choice>
  </mc:AlternateContent>
  <bookViews>
    <workbookView xWindow="0" yWindow="0" windowWidth="23820" windowHeight="11775" tabRatio="500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state="hidden" r:id="rId7"/>
    <sheet name="StTdf" sheetId="8" state="hidden" r:id="rId8"/>
    <sheet name="StTwh" sheetId="9" r:id="rId9"/>
    <sheet name="StTwo" sheetId="10" r:id="rId10"/>
    <sheet name="StTws" sheetId="11" state="hidden" r:id="rId11"/>
    <sheet name="StTwf" sheetId="12" state="hidden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StTdf!$A$1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StTds!$A$1</definedName>
    <definedName name="_xlnm.Print_Area" localSheetId="12">StTk!$B$2:$E$102</definedName>
    <definedName name="_xlnm.Print_Area" localSheetId="11">StTwf!$A$1</definedName>
    <definedName name="_xlnm.Print_Area" localSheetId="8">StTwh!$B$2:$I$88</definedName>
    <definedName name="_xlnm.Print_Area" localSheetId="9">StTwo!$B$2:$H$88</definedName>
    <definedName name="_xlnm.Print_Area" localSheetId="10">StTws!$A$1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62913"/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E33" i="13" s="1"/>
  <c r="F12" i="14"/>
  <c r="F11" i="14"/>
  <c r="F10" i="14"/>
  <c r="F5" i="14" s="1"/>
  <c r="I9" i="14"/>
  <c r="F9" i="14"/>
  <c r="F7" i="14"/>
  <c r="F8" i="14" s="1"/>
  <c r="B107" i="13"/>
  <c r="E83" i="13"/>
  <c r="D83" i="13"/>
  <c r="E58" i="13"/>
  <c r="D58" i="13"/>
  <c r="D33" i="13"/>
  <c r="D8" i="13"/>
  <c r="C89" i="12"/>
  <c r="D88" i="12"/>
  <c r="D87" i="12"/>
  <c r="D85" i="12"/>
  <c r="D83" i="12"/>
  <c r="D82" i="12"/>
  <c r="D80" i="12"/>
  <c r="D74" i="12"/>
  <c r="D73" i="12"/>
  <c r="D72" i="12"/>
  <c r="D66" i="12"/>
  <c r="D64" i="12"/>
  <c r="D63" i="12"/>
  <c r="D58" i="12"/>
  <c r="D57" i="12"/>
  <c r="D56" i="12"/>
  <c r="D50" i="12"/>
  <c r="D48" i="12"/>
  <c r="D47" i="12"/>
  <c r="D45" i="12"/>
  <c r="D42" i="12"/>
  <c r="D40" i="12"/>
  <c r="D35" i="12"/>
  <c r="D34" i="12"/>
  <c r="D33" i="12"/>
  <c r="D32" i="12"/>
  <c r="D26" i="12"/>
  <c r="D25" i="12"/>
  <c r="D24" i="12"/>
  <c r="D23" i="12"/>
  <c r="D21" i="12"/>
  <c r="D19" i="12"/>
  <c r="D18" i="12"/>
  <c r="D16" i="12"/>
  <c r="D14" i="12"/>
  <c r="D86" i="12" s="1"/>
  <c r="D13" i="12"/>
  <c r="C89" i="11"/>
  <c r="D86" i="11"/>
  <c r="D82" i="11"/>
  <c r="D81" i="11"/>
  <c r="D79" i="11"/>
  <c r="D70" i="11"/>
  <c r="D69" i="11"/>
  <c r="D68" i="11"/>
  <c r="D60" i="11"/>
  <c r="D59" i="11"/>
  <c r="D58" i="11"/>
  <c r="D54" i="11"/>
  <c r="D50" i="11"/>
  <c r="D45" i="11"/>
  <c r="D44" i="11"/>
  <c r="D43" i="11"/>
  <c r="D36" i="11"/>
  <c r="D34" i="11"/>
  <c r="D33" i="11"/>
  <c r="D31" i="11"/>
  <c r="D22" i="11"/>
  <c r="D21" i="11"/>
  <c r="D18" i="11"/>
  <c r="D14" i="11"/>
  <c r="D13" i="11"/>
  <c r="D85" i="11" s="1"/>
  <c r="D12" i="11"/>
  <c r="C89" i="10"/>
  <c r="D87" i="10"/>
  <c r="D85" i="10"/>
  <c r="D83" i="10"/>
  <c r="D81" i="10"/>
  <c r="D80" i="10"/>
  <c r="D79" i="10"/>
  <c r="D75" i="10"/>
  <c r="D73" i="10"/>
  <c r="D72" i="10"/>
  <c r="D71" i="10"/>
  <c r="D69" i="10"/>
  <c r="D65" i="10"/>
  <c r="D63" i="10"/>
  <c r="D61" i="10"/>
  <c r="D59" i="10"/>
  <c r="D57" i="10"/>
  <c r="D55" i="10"/>
  <c r="D53" i="10"/>
  <c r="D51" i="10"/>
  <c r="D50" i="10"/>
  <c r="D47" i="10"/>
  <c r="D46" i="10"/>
  <c r="D45" i="10"/>
  <c r="D43" i="10"/>
  <c r="D41" i="10"/>
  <c r="D39" i="10"/>
  <c r="D38" i="10"/>
  <c r="D37" i="10"/>
  <c r="D35" i="10"/>
  <c r="D33" i="10"/>
  <c r="D29" i="10"/>
  <c r="D27" i="10"/>
  <c r="D25" i="10"/>
  <c r="D24" i="10"/>
  <c r="D23" i="10"/>
  <c r="D21" i="10"/>
  <c r="D19" i="10"/>
  <c r="D17" i="10"/>
  <c r="D16" i="10"/>
  <c r="D15" i="10"/>
  <c r="D14" i="10"/>
  <c r="D13" i="10"/>
  <c r="D77" i="10" s="1"/>
  <c r="C89" i="9"/>
  <c r="D88" i="9"/>
  <c r="D85" i="9"/>
  <c r="D83" i="9"/>
  <c r="D81" i="9"/>
  <c r="D80" i="9"/>
  <c r="D78" i="9"/>
  <c r="D75" i="9"/>
  <c r="D74" i="9"/>
  <c r="D73" i="9"/>
  <c r="D69" i="9"/>
  <c r="D67" i="9"/>
  <c r="D66" i="9"/>
  <c r="D65" i="9"/>
  <c r="D64" i="9"/>
  <c r="D61" i="9"/>
  <c r="D57" i="9"/>
  <c r="D56" i="9"/>
  <c r="D54" i="9"/>
  <c r="D53" i="9"/>
  <c r="D52" i="9"/>
  <c r="D51" i="9"/>
  <c r="D49" i="9"/>
  <c r="D46" i="9"/>
  <c r="D45" i="9"/>
  <c r="D44" i="9"/>
  <c r="D43" i="9"/>
  <c r="D42" i="9"/>
  <c r="D37" i="9"/>
  <c r="D35" i="9"/>
  <c r="D34" i="9"/>
  <c r="D33" i="9"/>
  <c r="D29" i="9"/>
  <c r="D28" i="9"/>
  <c r="D27" i="9"/>
  <c r="D25" i="9"/>
  <c r="D24" i="9"/>
  <c r="D21" i="9"/>
  <c r="D20" i="9"/>
  <c r="D19" i="9"/>
  <c r="D18" i="9"/>
  <c r="D17" i="9"/>
  <c r="D14" i="9"/>
  <c r="D13" i="9"/>
  <c r="C435" i="8"/>
  <c r="D413" i="8"/>
  <c r="D389" i="8"/>
  <c r="D379" i="8"/>
  <c r="D353" i="8"/>
  <c r="D318" i="8"/>
  <c r="D317" i="8"/>
  <c r="D281" i="8"/>
  <c r="D255" i="8"/>
  <c r="D233" i="8"/>
  <c r="D219" i="8"/>
  <c r="D192" i="8"/>
  <c r="D183" i="8"/>
  <c r="D157" i="8"/>
  <c r="D155" i="8"/>
  <c r="D135" i="8"/>
  <c r="D123" i="8"/>
  <c r="D98" i="8"/>
  <c r="D77" i="8"/>
  <c r="D67" i="8"/>
  <c r="D36" i="8"/>
  <c r="D35" i="8"/>
  <c r="D13" i="8"/>
  <c r="D12" i="8"/>
  <c r="C435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D392" i="7"/>
  <c r="E391" i="7"/>
  <c r="E390" i="7"/>
  <c r="E389" i="7"/>
  <c r="E388" i="7"/>
  <c r="E387" i="7"/>
  <c r="D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D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D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D339" i="7"/>
  <c r="E338" i="7"/>
  <c r="E337" i="7"/>
  <c r="E336" i="7"/>
  <c r="E335" i="7"/>
  <c r="E334" i="7"/>
  <c r="E333" i="7"/>
  <c r="E332" i="7"/>
  <c r="E331" i="7"/>
  <c r="E330" i="7"/>
  <c r="E329" i="7"/>
  <c r="E328" i="7"/>
  <c r="D328" i="7"/>
  <c r="E327" i="7"/>
  <c r="E326" i="7"/>
  <c r="E325" i="7"/>
  <c r="E324" i="7"/>
  <c r="E323" i="7"/>
  <c r="D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D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D291" i="7"/>
  <c r="E290" i="7"/>
  <c r="E289" i="7"/>
  <c r="E288" i="7"/>
  <c r="E287" i="7"/>
  <c r="E286" i="7"/>
  <c r="E285" i="7"/>
  <c r="E284" i="7"/>
  <c r="E283" i="7"/>
  <c r="E282" i="7"/>
  <c r="E281" i="7"/>
  <c r="E280" i="7"/>
  <c r="D280" i="7"/>
  <c r="E279" i="7"/>
  <c r="E278" i="7"/>
  <c r="E277" i="7"/>
  <c r="E276" i="7"/>
  <c r="E275" i="7"/>
  <c r="D275" i="7"/>
  <c r="E274" i="7"/>
  <c r="E273" i="7"/>
  <c r="E272" i="7"/>
  <c r="E271" i="7"/>
  <c r="E270" i="7"/>
  <c r="E269" i="7"/>
  <c r="E268" i="7"/>
  <c r="E267" i="7"/>
  <c r="E266" i="7"/>
  <c r="E265" i="7"/>
  <c r="E264" i="7"/>
  <c r="D264" i="7"/>
  <c r="E263" i="7"/>
  <c r="E262" i="7"/>
  <c r="E261" i="7"/>
  <c r="E260" i="7"/>
  <c r="E259" i="7"/>
  <c r="D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D243" i="7"/>
  <c r="E242" i="7"/>
  <c r="E241" i="7"/>
  <c r="E240" i="7"/>
  <c r="E239" i="7"/>
  <c r="D239" i="7"/>
  <c r="E238" i="7"/>
  <c r="E237" i="7"/>
  <c r="E236" i="7"/>
  <c r="E235" i="7"/>
  <c r="E234" i="7"/>
  <c r="E233" i="7"/>
  <c r="E232" i="7"/>
  <c r="E231" i="7"/>
  <c r="E230" i="7"/>
  <c r="E229" i="7"/>
  <c r="D229" i="7"/>
  <c r="E228" i="7"/>
  <c r="E227" i="7"/>
  <c r="E226" i="7"/>
  <c r="E225" i="7"/>
  <c r="D225" i="7"/>
  <c r="E224" i="7"/>
  <c r="E223" i="7"/>
  <c r="E222" i="7"/>
  <c r="E221" i="7"/>
  <c r="E220" i="7"/>
  <c r="E219" i="7"/>
  <c r="E218" i="7"/>
  <c r="E217" i="7"/>
  <c r="E216" i="7"/>
  <c r="D216" i="7"/>
  <c r="E215" i="7"/>
  <c r="E214" i="7"/>
  <c r="E213" i="7"/>
  <c r="E212" i="7"/>
  <c r="E211" i="7"/>
  <c r="D211" i="7"/>
  <c r="E210" i="7"/>
  <c r="E209" i="7"/>
  <c r="E208" i="7"/>
  <c r="E207" i="7"/>
  <c r="D207" i="7"/>
  <c r="E206" i="7"/>
  <c r="E205" i="7"/>
  <c r="E204" i="7"/>
  <c r="E203" i="7"/>
  <c r="E202" i="7"/>
  <c r="E201" i="7"/>
  <c r="E200" i="7"/>
  <c r="E199" i="7"/>
  <c r="E198" i="7"/>
  <c r="E197" i="7"/>
  <c r="D197" i="7"/>
  <c r="E196" i="7"/>
  <c r="E195" i="7"/>
  <c r="D195" i="7"/>
  <c r="E194" i="7"/>
  <c r="E193" i="7"/>
  <c r="D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D181" i="7"/>
  <c r="E180" i="7"/>
  <c r="E179" i="7"/>
  <c r="D179" i="7"/>
  <c r="E178" i="7"/>
  <c r="E177" i="7"/>
  <c r="E176" i="7"/>
  <c r="E175" i="7"/>
  <c r="D175" i="7"/>
  <c r="E174" i="7"/>
  <c r="E173" i="7"/>
  <c r="E172" i="7"/>
  <c r="E171" i="7"/>
  <c r="E170" i="7"/>
  <c r="E169" i="7"/>
  <c r="E168" i="7"/>
  <c r="E167" i="7"/>
  <c r="E166" i="7"/>
  <c r="E165" i="7"/>
  <c r="D165" i="7"/>
  <c r="E164" i="7"/>
  <c r="E163" i="7"/>
  <c r="D163" i="7"/>
  <c r="E162" i="7"/>
  <c r="E161" i="7"/>
  <c r="D161" i="7"/>
  <c r="E160" i="7"/>
  <c r="E159" i="7"/>
  <c r="E158" i="7"/>
  <c r="E157" i="7"/>
  <c r="E156" i="7"/>
  <c r="E155" i="7"/>
  <c r="E154" i="7"/>
  <c r="E153" i="7"/>
  <c r="E152" i="7"/>
  <c r="D152" i="7"/>
  <c r="E151" i="7"/>
  <c r="E150" i="7"/>
  <c r="E149" i="7"/>
  <c r="D149" i="7"/>
  <c r="E148" i="7"/>
  <c r="E147" i="7"/>
  <c r="D147" i="7"/>
  <c r="E146" i="7"/>
  <c r="E145" i="7"/>
  <c r="E144" i="7"/>
  <c r="E143" i="7"/>
  <c r="D143" i="7"/>
  <c r="E142" i="7"/>
  <c r="E141" i="7"/>
  <c r="E140" i="7"/>
  <c r="D140" i="7"/>
  <c r="E139" i="7"/>
  <c r="D139" i="7"/>
  <c r="E138" i="7"/>
  <c r="E137" i="7"/>
  <c r="E136" i="7"/>
  <c r="E135" i="7"/>
  <c r="E134" i="7"/>
  <c r="E133" i="7"/>
  <c r="D133" i="7"/>
  <c r="E132" i="7"/>
  <c r="E131" i="7"/>
  <c r="D131" i="7"/>
  <c r="E130" i="7"/>
  <c r="E129" i="7"/>
  <c r="D129" i="7"/>
  <c r="E128" i="7"/>
  <c r="E127" i="7"/>
  <c r="E126" i="7"/>
  <c r="E125" i="7"/>
  <c r="D125" i="7"/>
  <c r="E124" i="7"/>
  <c r="D124" i="7"/>
  <c r="E123" i="7"/>
  <c r="E122" i="7"/>
  <c r="E121" i="7"/>
  <c r="E120" i="7"/>
  <c r="E119" i="7"/>
  <c r="E118" i="7"/>
  <c r="E117" i="7"/>
  <c r="D117" i="7"/>
  <c r="E116" i="7"/>
  <c r="D116" i="7"/>
  <c r="E115" i="7"/>
  <c r="D115" i="7"/>
  <c r="E114" i="7"/>
  <c r="E113" i="7"/>
  <c r="E112" i="7"/>
  <c r="E111" i="7"/>
  <c r="D111" i="7"/>
  <c r="E110" i="7"/>
  <c r="E109" i="7"/>
  <c r="E108" i="7"/>
  <c r="E107" i="7"/>
  <c r="D107" i="7"/>
  <c r="E106" i="7"/>
  <c r="E105" i="7"/>
  <c r="E104" i="7"/>
  <c r="E103" i="7"/>
  <c r="E102" i="7"/>
  <c r="E101" i="7"/>
  <c r="D101" i="7"/>
  <c r="E100" i="7"/>
  <c r="E99" i="7"/>
  <c r="D99" i="7"/>
  <c r="E98" i="7"/>
  <c r="E97" i="7"/>
  <c r="D97" i="7"/>
  <c r="E96" i="7"/>
  <c r="E95" i="7"/>
  <c r="E94" i="7"/>
  <c r="E93" i="7"/>
  <c r="D93" i="7"/>
  <c r="E92" i="7"/>
  <c r="E91" i="7"/>
  <c r="E90" i="7"/>
  <c r="E89" i="7"/>
  <c r="D89" i="7"/>
  <c r="E88" i="7"/>
  <c r="D88" i="7"/>
  <c r="E87" i="7"/>
  <c r="E86" i="7"/>
  <c r="E85" i="7"/>
  <c r="D85" i="7"/>
  <c r="E84" i="7"/>
  <c r="D84" i="7"/>
  <c r="E83" i="7"/>
  <c r="D83" i="7"/>
  <c r="E82" i="7"/>
  <c r="E81" i="7"/>
  <c r="E80" i="7"/>
  <c r="E79" i="7"/>
  <c r="D79" i="7"/>
  <c r="E78" i="7"/>
  <c r="E77" i="7"/>
  <c r="E76" i="7"/>
  <c r="D76" i="7"/>
  <c r="E75" i="7"/>
  <c r="D75" i="7"/>
  <c r="E74" i="7"/>
  <c r="E73" i="7"/>
  <c r="E72" i="7"/>
  <c r="E71" i="7"/>
  <c r="D71" i="7"/>
  <c r="E70" i="7"/>
  <c r="E69" i="7"/>
  <c r="D69" i="7"/>
  <c r="E68" i="7"/>
  <c r="E67" i="7"/>
  <c r="D67" i="7"/>
  <c r="E66" i="7"/>
  <c r="E65" i="7"/>
  <c r="D65" i="7"/>
  <c r="E64" i="7"/>
  <c r="E63" i="7"/>
  <c r="E62" i="7"/>
  <c r="E61" i="7"/>
  <c r="D61" i="7"/>
  <c r="E60" i="7"/>
  <c r="D60" i="7"/>
  <c r="E59" i="7"/>
  <c r="E58" i="7"/>
  <c r="E57" i="7"/>
  <c r="D57" i="7"/>
  <c r="E56" i="7"/>
  <c r="D56" i="7"/>
  <c r="E55" i="7"/>
  <c r="E54" i="7"/>
  <c r="E53" i="7"/>
  <c r="D53" i="7"/>
  <c r="E52" i="7"/>
  <c r="E51" i="7"/>
  <c r="D51" i="7"/>
  <c r="E50" i="7"/>
  <c r="E49" i="7"/>
  <c r="E48" i="7"/>
  <c r="E47" i="7"/>
  <c r="D47" i="7"/>
  <c r="E46" i="7"/>
  <c r="E45" i="7"/>
  <c r="E44" i="7"/>
  <c r="D44" i="7"/>
  <c r="E43" i="7"/>
  <c r="D43" i="7"/>
  <c r="E42" i="7"/>
  <c r="E41" i="7"/>
  <c r="E40" i="7"/>
  <c r="E39" i="7"/>
  <c r="D39" i="7"/>
  <c r="E38" i="7"/>
  <c r="E37" i="7"/>
  <c r="D37" i="7"/>
  <c r="E36" i="7"/>
  <c r="E35" i="7"/>
  <c r="D35" i="7"/>
  <c r="E34" i="7"/>
  <c r="E33" i="7"/>
  <c r="D33" i="7"/>
  <c r="E32" i="7"/>
  <c r="E31" i="7"/>
  <c r="D31" i="7"/>
  <c r="E30" i="7"/>
  <c r="E29" i="7"/>
  <c r="D29" i="7"/>
  <c r="E28" i="7"/>
  <c r="D28" i="7"/>
  <c r="E27" i="7"/>
  <c r="E26" i="7"/>
  <c r="E25" i="7"/>
  <c r="D25" i="7"/>
  <c r="E24" i="7"/>
  <c r="D24" i="7"/>
  <c r="E23" i="7"/>
  <c r="E22" i="7"/>
  <c r="E21" i="7"/>
  <c r="D21" i="7"/>
  <c r="E20" i="7"/>
  <c r="D20" i="7"/>
  <c r="E19" i="7"/>
  <c r="D19" i="7"/>
  <c r="E18" i="7"/>
  <c r="E17" i="7"/>
  <c r="D17" i="7"/>
  <c r="E16" i="7"/>
  <c r="D16" i="7"/>
  <c r="E15" i="7"/>
  <c r="D15" i="7"/>
  <c r="E14" i="7"/>
  <c r="E13" i="7"/>
  <c r="D13" i="7"/>
  <c r="D401" i="7" s="1"/>
  <c r="E12" i="7"/>
  <c r="D12" i="7"/>
  <c r="D220" i="7" s="1"/>
  <c r="D11" i="7"/>
  <c r="C90" i="6"/>
  <c r="C89" i="6"/>
  <c r="C88" i="6"/>
  <c r="T87" i="6"/>
  <c r="O87" i="6"/>
  <c r="E87" i="6"/>
  <c r="T86" i="6"/>
  <c r="O86" i="6"/>
  <c r="E86" i="6"/>
  <c r="D86" i="6"/>
  <c r="T85" i="6"/>
  <c r="O85" i="6"/>
  <c r="E85" i="6"/>
  <c r="T84" i="6"/>
  <c r="O84" i="6"/>
  <c r="E84" i="6"/>
  <c r="D84" i="6"/>
  <c r="T83" i="6"/>
  <c r="O83" i="6"/>
  <c r="E83" i="6"/>
  <c r="T82" i="6"/>
  <c r="O82" i="6"/>
  <c r="E82" i="6"/>
  <c r="T81" i="6"/>
  <c r="O81" i="6"/>
  <c r="E81" i="6"/>
  <c r="T80" i="6"/>
  <c r="O80" i="6"/>
  <c r="E80" i="6"/>
  <c r="T79" i="6"/>
  <c r="O79" i="6"/>
  <c r="E79" i="6"/>
  <c r="T78" i="6"/>
  <c r="O78" i="6"/>
  <c r="E78" i="6"/>
  <c r="T77" i="6"/>
  <c r="O77" i="6"/>
  <c r="E77" i="6"/>
  <c r="T76" i="6"/>
  <c r="O76" i="6"/>
  <c r="E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D70" i="6"/>
  <c r="T69" i="6"/>
  <c r="O69" i="6"/>
  <c r="E69" i="6"/>
  <c r="T68" i="6"/>
  <c r="O68" i="6"/>
  <c r="E68" i="6"/>
  <c r="D68" i="6"/>
  <c r="T67" i="6"/>
  <c r="O67" i="6"/>
  <c r="E67" i="6"/>
  <c r="T66" i="6"/>
  <c r="O66" i="6"/>
  <c r="E66" i="6"/>
  <c r="T65" i="6"/>
  <c r="O65" i="6"/>
  <c r="E65" i="6"/>
  <c r="T64" i="6"/>
  <c r="O64" i="6"/>
  <c r="E64" i="6"/>
  <c r="T63" i="6"/>
  <c r="O63" i="6"/>
  <c r="E63" i="6"/>
  <c r="T62" i="6"/>
  <c r="O62" i="6"/>
  <c r="E62" i="6"/>
  <c r="T61" i="6"/>
  <c r="O61" i="6"/>
  <c r="E61" i="6"/>
  <c r="T60" i="6"/>
  <c r="O60" i="6"/>
  <c r="E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D54" i="6"/>
  <c r="T53" i="6"/>
  <c r="O53" i="6"/>
  <c r="E53" i="6"/>
  <c r="T52" i="6"/>
  <c r="O52" i="6"/>
  <c r="E52" i="6"/>
  <c r="D52" i="6"/>
  <c r="T51" i="6"/>
  <c r="O51" i="6"/>
  <c r="E51" i="6"/>
  <c r="T50" i="6"/>
  <c r="O50" i="6"/>
  <c r="E50" i="6"/>
  <c r="T49" i="6"/>
  <c r="O49" i="6"/>
  <c r="E49" i="6"/>
  <c r="T48" i="6"/>
  <c r="O48" i="6"/>
  <c r="E48" i="6"/>
  <c r="D48" i="6"/>
  <c r="T47" i="6"/>
  <c r="O47" i="6"/>
  <c r="E47" i="6"/>
  <c r="T46" i="6"/>
  <c r="O46" i="6"/>
  <c r="E46" i="6"/>
  <c r="T45" i="6"/>
  <c r="O45" i="6"/>
  <c r="E45" i="6"/>
  <c r="T44" i="6"/>
  <c r="O44" i="6"/>
  <c r="E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D38" i="6"/>
  <c r="T37" i="6"/>
  <c r="O37" i="6"/>
  <c r="E37" i="6"/>
  <c r="T36" i="6"/>
  <c r="O36" i="6"/>
  <c r="E36" i="6"/>
  <c r="D36" i="6"/>
  <c r="T35" i="6"/>
  <c r="O35" i="6"/>
  <c r="E35" i="6"/>
  <c r="T34" i="6"/>
  <c r="O34" i="6"/>
  <c r="E34" i="6"/>
  <c r="T33" i="6"/>
  <c r="O33" i="6"/>
  <c r="E33" i="6"/>
  <c r="T32" i="6"/>
  <c r="O32" i="6"/>
  <c r="E32" i="6"/>
  <c r="T31" i="6"/>
  <c r="O31" i="6"/>
  <c r="E31" i="6"/>
  <c r="T30" i="6"/>
  <c r="O30" i="6"/>
  <c r="E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T20" i="6"/>
  <c r="O20" i="6"/>
  <c r="E20" i="6"/>
  <c r="T19" i="6"/>
  <c r="O19" i="6"/>
  <c r="E19" i="6"/>
  <c r="T18" i="6"/>
  <c r="O18" i="6"/>
  <c r="E18" i="6"/>
  <c r="T17" i="6"/>
  <c r="O17" i="6"/>
  <c r="E17" i="6"/>
  <c r="T16" i="6"/>
  <c r="O16" i="6"/>
  <c r="E16" i="6"/>
  <c r="T15" i="6"/>
  <c r="O15" i="6"/>
  <c r="E15" i="6"/>
  <c r="T14" i="6"/>
  <c r="O14" i="6"/>
  <c r="E14" i="6"/>
  <c r="T13" i="6"/>
  <c r="O13" i="6"/>
  <c r="E13" i="6"/>
  <c r="D13" i="6"/>
  <c r="T12" i="6"/>
  <c r="O12" i="6"/>
  <c r="E12" i="6"/>
  <c r="D12" i="6"/>
  <c r="D72" i="6" s="1"/>
  <c r="D11" i="6"/>
  <c r="W10" i="6"/>
  <c r="V10" i="6"/>
  <c r="U10" i="6"/>
  <c r="S10" i="6"/>
  <c r="X10" i="6" s="1"/>
  <c r="R10" i="6"/>
  <c r="Q10" i="6"/>
  <c r="P10" i="6"/>
  <c r="U9" i="6"/>
  <c r="T9" i="6"/>
  <c r="O9" i="6"/>
  <c r="C90" i="5"/>
  <c r="C89" i="5"/>
  <c r="C88" i="5"/>
  <c r="T87" i="5"/>
  <c r="O87" i="5"/>
  <c r="E87" i="5"/>
  <c r="T86" i="5"/>
  <c r="O86" i="5"/>
  <c r="E86" i="5"/>
  <c r="T85" i="5"/>
  <c r="O85" i="5"/>
  <c r="E85" i="5"/>
  <c r="T84" i="5"/>
  <c r="O84" i="5"/>
  <c r="E84" i="5"/>
  <c r="T83" i="5"/>
  <c r="O83" i="5"/>
  <c r="E83" i="5"/>
  <c r="T82" i="5"/>
  <c r="O82" i="5"/>
  <c r="E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T73" i="5"/>
  <c r="O73" i="5"/>
  <c r="E73" i="5"/>
  <c r="T72" i="5"/>
  <c r="O72" i="5"/>
  <c r="E72" i="5"/>
  <c r="T71" i="5"/>
  <c r="O71" i="5"/>
  <c r="E71" i="5"/>
  <c r="T70" i="5"/>
  <c r="O70" i="5"/>
  <c r="E70" i="5"/>
  <c r="T69" i="5"/>
  <c r="O69" i="5"/>
  <c r="E69" i="5"/>
  <c r="T68" i="5"/>
  <c r="O68" i="5"/>
  <c r="E68" i="5"/>
  <c r="T67" i="5"/>
  <c r="O67" i="5"/>
  <c r="E67" i="5"/>
  <c r="T66" i="5"/>
  <c r="O66" i="5"/>
  <c r="E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T57" i="5"/>
  <c r="O57" i="5"/>
  <c r="E57" i="5"/>
  <c r="T56" i="5"/>
  <c r="O56" i="5"/>
  <c r="E56" i="5"/>
  <c r="T55" i="5"/>
  <c r="O55" i="5"/>
  <c r="E55" i="5"/>
  <c r="T54" i="5"/>
  <c r="O54" i="5"/>
  <c r="E54" i="5"/>
  <c r="T53" i="5"/>
  <c r="O53" i="5"/>
  <c r="E53" i="5"/>
  <c r="T52" i="5"/>
  <c r="O52" i="5"/>
  <c r="E52" i="5"/>
  <c r="T51" i="5"/>
  <c r="O51" i="5"/>
  <c r="E51" i="5"/>
  <c r="T50" i="5"/>
  <c r="O50" i="5"/>
  <c r="E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T41" i="5"/>
  <c r="O41" i="5"/>
  <c r="E41" i="5"/>
  <c r="T40" i="5"/>
  <c r="O40" i="5"/>
  <c r="E40" i="5"/>
  <c r="T39" i="5"/>
  <c r="O39" i="5"/>
  <c r="E39" i="5"/>
  <c r="T38" i="5"/>
  <c r="O38" i="5"/>
  <c r="E38" i="5"/>
  <c r="T37" i="5"/>
  <c r="O37" i="5"/>
  <c r="E37" i="5"/>
  <c r="T36" i="5"/>
  <c r="O36" i="5"/>
  <c r="E36" i="5"/>
  <c r="T35" i="5"/>
  <c r="O35" i="5"/>
  <c r="E35" i="5"/>
  <c r="T34" i="5"/>
  <c r="O34" i="5"/>
  <c r="E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D87" i="5" s="1"/>
  <c r="T12" i="5"/>
  <c r="O12" i="5"/>
  <c r="E12" i="5"/>
  <c r="D12" i="5"/>
  <c r="D86" i="5" s="1"/>
  <c r="D11" i="5"/>
  <c r="X10" i="5"/>
  <c r="S10" i="5"/>
  <c r="R10" i="5"/>
  <c r="W10" i="5" s="1"/>
  <c r="Q10" i="5"/>
  <c r="V10" i="5" s="1"/>
  <c r="P10" i="5"/>
  <c r="U10" i="5" s="1"/>
  <c r="U9" i="5"/>
  <c r="T9" i="5"/>
  <c r="O9" i="5"/>
  <c r="C92" i="4"/>
  <c r="L91" i="4"/>
  <c r="F91" i="4"/>
  <c r="E91" i="4"/>
  <c r="L90" i="4"/>
  <c r="E90" i="4" s="1"/>
  <c r="F90" i="4"/>
  <c r="L89" i="4"/>
  <c r="F89" i="4"/>
  <c r="E89" i="4"/>
  <c r="L88" i="4"/>
  <c r="E88" i="4" s="1"/>
  <c r="F88" i="4"/>
  <c r="L87" i="4"/>
  <c r="F87" i="4"/>
  <c r="E87" i="4"/>
  <c r="L86" i="4"/>
  <c r="E86" i="4" s="1"/>
  <c r="F86" i="4"/>
  <c r="L85" i="4"/>
  <c r="F85" i="4"/>
  <c r="E85" i="4"/>
  <c r="L84" i="4"/>
  <c r="E84" i="4" s="1"/>
  <c r="F84" i="4"/>
  <c r="L83" i="4"/>
  <c r="F83" i="4"/>
  <c r="E83" i="4"/>
  <c r="L82" i="4"/>
  <c r="E82" i="4" s="1"/>
  <c r="F82" i="4"/>
  <c r="L81" i="4"/>
  <c r="F81" i="4"/>
  <c r="E81" i="4"/>
  <c r="L80" i="4"/>
  <c r="E80" i="4" s="1"/>
  <c r="F80" i="4"/>
  <c r="L79" i="4"/>
  <c r="F79" i="4"/>
  <c r="E79" i="4"/>
  <c r="L78" i="4"/>
  <c r="E78" i="4" s="1"/>
  <c r="F78" i="4"/>
  <c r="L77" i="4"/>
  <c r="F77" i="4"/>
  <c r="E77" i="4"/>
  <c r="L76" i="4"/>
  <c r="E76" i="4" s="1"/>
  <c r="F76" i="4"/>
  <c r="L75" i="4"/>
  <c r="F75" i="4"/>
  <c r="E75" i="4"/>
  <c r="L74" i="4"/>
  <c r="E74" i="4" s="1"/>
  <c r="F74" i="4"/>
  <c r="L73" i="4"/>
  <c r="F73" i="4"/>
  <c r="E73" i="4"/>
  <c r="L72" i="4"/>
  <c r="E72" i="4" s="1"/>
  <c r="F72" i="4"/>
  <c r="L71" i="4"/>
  <c r="F71" i="4"/>
  <c r="E71" i="4"/>
  <c r="L70" i="4"/>
  <c r="E70" i="4" s="1"/>
  <c r="F70" i="4"/>
  <c r="L69" i="4"/>
  <c r="F69" i="4"/>
  <c r="E69" i="4"/>
  <c r="L68" i="4"/>
  <c r="E68" i="4" s="1"/>
  <c r="F68" i="4"/>
  <c r="L67" i="4"/>
  <c r="F67" i="4"/>
  <c r="E67" i="4"/>
  <c r="L66" i="4"/>
  <c r="E66" i="4" s="1"/>
  <c r="F66" i="4"/>
  <c r="L65" i="4"/>
  <c r="F65" i="4"/>
  <c r="E65" i="4"/>
  <c r="L64" i="4"/>
  <c r="E64" i="4" s="1"/>
  <c r="F64" i="4"/>
  <c r="L63" i="4"/>
  <c r="F63" i="4"/>
  <c r="E63" i="4"/>
  <c r="L62" i="4"/>
  <c r="E62" i="4" s="1"/>
  <c r="F62" i="4"/>
  <c r="L61" i="4"/>
  <c r="F61" i="4"/>
  <c r="E61" i="4"/>
  <c r="L60" i="4"/>
  <c r="E60" i="4" s="1"/>
  <c r="F60" i="4"/>
  <c r="L59" i="4"/>
  <c r="F59" i="4"/>
  <c r="E59" i="4"/>
  <c r="L58" i="4"/>
  <c r="E58" i="4" s="1"/>
  <c r="F58" i="4"/>
  <c r="L57" i="4"/>
  <c r="F57" i="4"/>
  <c r="E57" i="4"/>
  <c r="L56" i="4"/>
  <c r="E56" i="4" s="1"/>
  <c r="F56" i="4"/>
  <c r="L55" i="4"/>
  <c r="F55" i="4"/>
  <c r="E55" i="4"/>
  <c r="L54" i="4"/>
  <c r="E54" i="4" s="1"/>
  <c r="F54" i="4"/>
  <c r="L53" i="4"/>
  <c r="F53" i="4"/>
  <c r="E53" i="4"/>
  <c r="L52" i="4"/>
  <c r="E52" i="4" s="1"/>
  <c r="F52" i="4"/>
  <c r="L51" i="4"/>
  <c r="F51" i="4"/>
  <c r="E51" i="4"/>
  <c r="L50" i="4"/>
  <c r="E50" i="4" s="1"/>
  <c r="F50" i="4"/>
  <c r="L49" i="4"/>
  <c r="F49" i="4"/>
  <c r="E49" i="4"/>
  <c r="L48" i="4"/>
  <c r="E48" i="4" s="1"/>
  <c r="F48" i="4"/>
  <c r="L47" i="4"/>
  <c r="F47" i="4"/>
  <c r="E47" i="4"/>
  <c r="L46" i="4"/>
  <c r="E46" i="4" s="1"/>
  <c r="F46" i="4"/>
  <c r="L45" i="4"/>
  <c r="F45" i="4"/>
  <c r="E45" i="4"/>
  <c r="L44" i="4"/>
  <c r="E44" i="4" s="1"/>
  <c r="F44" i="4"/>
  <c r="L43" i="4"/>
  <c r="F43" i="4"/>
  <c r="E43" i="4"/>
  <c r="L42" i="4"/>
  <c r="E42" i="4" s="1"/>
  <c r="F42" i="4"/>
  <c r="L41" i="4"/>
  <c r="F41" i="4"/>
  <c r="E41" i="4"/>
  <c r="L40" i="4"/>
  <c r="E40" i="4" s="1"/>
  <c r="F40" i="4"/>
  <c r="L39" i="4"/>
  <c r="F39" i="4"/>
  <c r="E39" i="4"/>
  <c r="L38" i="4"/>
  <c r="E38" i="4" s="1"/>
  <c r="F38" i="4"/>
  <c r="L37" i="4"/>
  <c r="F37" i="4"/>
  <c r="E37" i="4"/>
  <c r="L36" i="4"/>
  <c r="E36" i="4" s="1"/>
  <c r="F36" i="4"/>
  <c r="L35" i="4"/>
  <c r="F35" i="4"/>
  <c r="E35" i="4"/>
  <c r="L34" i="4"/>
  <c r="E34" i="4" s="1"/>
  <c r="F34" i="4"/>
  <c r="L33" i="4"/>
  <c r="F33" i="4"/>
  <c r="E33" i="4"/>
  <c r="L32" i="4"/>
  <c r="E32" i="4" s="1"/>
  <c r="F32" i="4"/>
  <c r="L31" i="4"/>
  <c r="F31" i="4"/>
  <c r="E31" i="4"/>
  <c r="L30" i="4"/>
  <c r="E30" i="4" s="1"/>
  <c r="F30" i="4"/>
  <c r="L29" i="4"/>
  <c r="F29" i="4"/>
  <c r="E29" i="4"/>
  <c r="L28" i="4"/>
  <c r="E28" i="4" s="1"/>
  <c r="F28" i="4"/>
  <c r="L27" i="4"/>
  <c r="F27" i="4"/>
  <c r="E27" i="4"/>
  <c r="L26" i="4"/>
  <c r="E26" i="4" s="1"/>
  <c r="F26" i="4"/>
  <c r="L25" i="4"/>
  <c r="F25" i="4"/>
  <c r="E25" i="4"/>
  <c r="L24" i="4"/>
  <c r="E24" i="4" s="1"/>
  <c r="F24" i="4"/>
  <c r="L23" i="4"/>
  <c r="F23" i="4"/>
  <c r="E23" i="4"/>
  <c r="L22" i="4"/>
  <c r="E22" i="4" s="1"/>
  <c r="F22" i="4"/>
  <c r="L21" i="4"/>
  <c r="F21" i="4"/>
  <c r="E21" i="4"/>
  <c r="L20" i="4"/>
  <c r="E20" i="4" s="1"/>
  <c r="F20" i="4"/>
  <c r="L19" i="4"/>
  <c r="F19" i="4"/>
  <c r="E19" i="4"/>
  <c r="L18" i="4"/>
  <c r="E18" i="4" s="1"/>
  <c r="F18" i="4"/>
  <c r="L17" i="4"/>
  <c r="F17" i="4"/>
  <c r="E17" i="4"/>
  <c r="D17" i="4"/>
  <c r="D79" i="4" s="1"/>
  <c r="L16" i="4"/>
  <c r="E16" i="4" s="1"/>
  <c r="F16" i="4"/>
  <c r="D16" i="4"/>
  <c r="D90" i="4" s="1"/>
  <c r="D15" i="4"/>
  <c r="R14" i="4"/>
  <c r="Q14" i="4"/>
  <c r="M13" i="4"/>
  <c r="L13" i="4"/>
  <c r="G13" i="4"/>
  <c r="F13" i="4"/>
  <c r="B53" i="3"/>
  <c r="B52" i="3"/>
  <c r="E48" i="3"/>
  <c r="D48" i="3"/>
  <c r="E43" i="3"/>
  <c r="D43" i="3"/>
  <c r="E36" i="3"/>
  <c r="D36" i="3"/>
  <c r="E31" i="3"/>
  <c r="D31" i="3"/>
  <c r="E24" i="3"/>
  <c r="D24" i="3"/>
  <c r="D20" i="3"/>
  <c r="E20" i="3" s="1"/>
  <c r="E19" i="3"/>
  <c r="D19" i="3"/>
  <c r="E13" i="3"/>
  <c r="D13" i="3"/>
  <c r="D8" i="3"/>
  <c r="E8" i="3" s="1"/>
  <c r="E7" i="3"/>
  <c r="D7" i="3"/>
  <c r="B60" i="2"/>
  <c r="D49" i="2"/>
  <c r="F49" i="2" s="1"/>
  <c r="G48" i="2"/>
  <c r="F48" i="2"/>
  <c r="F47" i="2"/>
  <c r="D47" i="2"/>
  <c r="D36" i="2"/>
  <c r="F36" i="2" s="1"/>
  <c r="G35" i="2"/>
  <c r="F35" i="2"/>
  <c r="F34" i="2"/>
  <c r="D34" i="2"/>
  <c r="D23" i="2"/>
  <c r="F23" i="2" s="1"/>
  <c r="G22" i="2"/>
  <c r="F22" i="2"/>
  <c r="F21" i="2"/>
  <c r="D21" i="2"/>
  <c r="D10" i="2"/>
  <c r="F10" i="2" s="1"/>
  <c r="G9" i="2"/>
  <c r="F9" i="2"/>
  <c r="F8" i="2"/>
  <c r="D8" i="2"/>
  <c r="B71" i="1"/>
  <c r="B69" i="1"/>
  <c r="G68" i="1"/>
  <c r="F68" i="1"/>
  <c r="E68" i="1"/>
  <c r="D68" i="1"/>
  <c r="I65" i="1"/>
  <c r="H65" i="1"/>
  <c r="G65" i="1"/>
  <c r="F65" i="1"/>
  <c r="E65" i="1"/>
  <c r="D65" i="1"/>
  <c r="I64" i="1"/>
  <c r="H64" i="1"/>
  <c r="G64" i="1"/>
  <c r="F64" i="1"/>
  <c r="E64" i="1"/>
  <c r="D64" i="1"/>
  <c r="H59" i="1"/>
  <c r="G59" i="1"/>
  <c r="F59" i="1"/>
  <c r="E59" i="1"/>
  <c r="I59" i="1" s="1"/>
  <c r="D59" i="1"/>
  <c r="B56" i="1"/>
  <c r="G55" i="1"/>
  <c r="F55" i="1"/>
  <c r="E55" i="1"/>
  <c r="D55" i="1"/>
  <c r="I52" i="1"/>
  <c r="H52" i="1"/>
  <c r="G52" i="1"/>
  <c r="F52" i="1"/>
  <c r="E52" i="1"/>
  <c r="D52" i="1"/>
  <c r="I51" i="1"/>
  <c r="H51" i="1"/>
  <c r="G51" i="1"/>
  <c r="F51" i="1"/>
  <c r="E51" i="1"/>
  <c r="D51" i="1"/>
  <c r="G46" i="1"/>
  <c r="E46" i="1"/>
  <c r="I46" i="1" s="1"/>
  <c r="D46" i="1"/>
  <c r="H46" i="1" s="1"/>
  <c r="B43" i="1"/>
  <c r="G42" i="1"/>
  <c r="F42" i="1"/>
  <c r="E42" i="1"/>
  <c r="D42" i="1"/>
  <c r="H39" i="1"/>
  <c r="G39" i="1"/>
  <c r="I38" i="1"/>
  <c r="I39" i="1" s="1"/>
  <c r="H38" i="1"/>
  <c r="G38" i="1"/>
  <c r="F38" i="1"/>
  <c r="F39" i="1" s="1"/>
  <c r="E38" i="1"/>
  <c r="E39" i="1" s="1"/>
  <c r="D38" i="1"/>
  <c r="D39" i="1" s="1"/>
  <c r="I33" i="1"/>
  <c r="H33" i="1"/>
  <c r="G33" i="1"/>
  <c r="E33" i="1"/>
  <c r="D33" i="1"/>
  <c r="F33" i="1" s="1"/>
  <c r="B30" i="1"/>
  <c r="G29" i="1"/>
  <c r="F29" i="1"/>
  <c r="E29" i="1"/>
  <c r="D29" i="1"/>
  <c r="H26" i="1"/>
  <c r="G26" i="1"/>
  <c r="E26" i="1"/>
  <c r="D26" i="1"/>
  <c r="I25" i="1"/>
  <c r="I26" i="1" s="1"/>
  <c r="H25" i="1"/>
  <c r="G25" i="1"/>
  <c r="F25" i="1"/>
  <c r="F26" i="1" s="1"/>
  <c r="E25" i="1"/>
  <c r="D25" i="1"/>
  <c r="F20" i="1"/>
  <c r="E20" i="1"/>
  <c r="I20" i="1" s="1"/>
  <c r="D20" i="1"/>
  <c r="H20" i="1" s="1"/>
  <c r="B16" i="1"/>
  <c r="D33" i="4" l="1"/>
  <c r="D87" i="4"/>
  <c r="E12" i="11"/>
  <c r="E11" i="8"/>
  <c r="E12" i="12"/>
  <c r="E12" i="10"/>
  <c r="E12" i="9"/>
  <c r="G20" i="1"/>
  <c r="C34" i="1"/>
  <c r="E10" i="2"/>
  <c r="G10" i="2" s="1"/>
  <c r="E23" i="2"/>
  <c r="G23" i="2" s="1"/>
  <c r="E36" i="2"/>
  <c r="G36" i="2" s="1"/>
  <c r="E49" i="2"/>
  <c r="G49" i="2" s="1"/>
  <c r="E11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14" i="6"/>
  <c r="D16" i="6"/>
  <c r="D18" i="6"/>
  <c r="D20" i="6"/>
  <c r="D22" i="6"/>
  <c r="D24" i="6"/>
  <c r="D26" i="6"/>
  <c r="D28" i="6"/>
  <c r="D30" i="6"/>
  <c r="D32" i="6"/>
  <c r="D34" i="6"/>
  <c r="D50" i="6"/>
  <c r="D66" i="6"/>
  <c r="D82" i="6"/>
  <c r="D172" i="7"/>
  <c r="D184" i="7"/>
  <c r="D21" i="4"/>
  <c r="D35" i="4"/>
  <c r="D51" i="4"/>
  <c r="D71" i="4"/>
  <c r="D64" i="6"/>
  <c r="D80" i="6"/>
  <c r="E11" i="7"/>
  <c r="D344" i="7"/>
  <c r="D23" i="4"/>
  <c r="D31" i="4"/>
  <c r="D41" i="4"/>
  <c r="D47" i="4"/>
  <c r="D55" i="4"/>
  <c r="D59" i="4"/>
  <c r="D69" i="4"/>
  <c r="D75" i="4"/>
  <c r="D83" i="4"/>
  <c r="D89" i="4"/>
  <c r="F46" i="1"/>
  <c r="C60" i="1"/>
  <c r="E15" i="4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  <c r="D50" i="4"/>
  <c r="D52" i="4"/>
  <c r="D54" i="4"/>
  <c r="D56" i="4"/>
  <c r="D58" i="4"/>
  <c r="D60" i="4"/>
  <c r="D62" i="4"/>
  <c r="D64" i="4"/>
  <c r="D66" i="4"/>
  <c r="D68" i="4"/>
  <c r="D70" i="4"/>
  <c r="D72" i="4"/>
  <c r="D74" i="4"/>
  <c r="D76" i="4"/>
  <c r="D78" i="4"/>
  <c r="D80" i="4"/>
  <c r="D82" i="4"/>
  <c r="D84" i="4"/>
  <c r="D86" i="4"/>
  <c r="D88" i="4"/>
  <c r="D46" i="6"/>
  <c r="D62" i="6"/>
  <c r="D78" i="6"/>
  <c r="D410" i="7"/>
  <c r="D27" i="4"/>
  <c r="D43" i="4"/>
  <c r="D65" i="4"/>
  <c r="C21" i="1"/>
  <c r="D44" i="6"/>
  <c r="D60" i="6"/>
  <c r="D76" i="6"/>
  <c r="D52" i="7"/>
  <c r="D108" i="7"/>
  <c r="D296" i="7"/>
  <c r="D360" i="7"/>
  <c r="D19" i="4"/>
  <c r="D29" i="4"/>
  <c r="D39" i="4"/>
  <c r="D45" i="4"/>
  <c r="D53" i="4"/>
  <c r="D57" i="4"/>
  <c r="D61" i="4"/>
  <c r="D67" i="4"/>
  <c r="D73" i="4"/>
  <c r="D77" i="4"/>
  <c r="D81" i="4"/>
  <c r="D85" i="4"/>
  <c r="D91" i="4"/>
  <c r="D44" i="3"/>
  <c r="E44" i="3" s="1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54" i="5"/>
  <c r="D56" i="5"/>
  <c r="D58" i="5"/>
  <c r="D60" i="5"/>
  <c r="D62" i="5"/>
  <c r="D64" i="5"/>
  <c r="D66" i="5"/>
  <c r="D68" i="5"/>
  <c r="D70" i="5"/>
  <c r="D72" i="5"/>
  <c r="D74" i="5"/>
  <c r="D76" i="5"/>
  <c r="D78" i="5"/>
  <c r="D80" i="5"/>
  <c r="D82" i="5"/>
  <c r="D84" i="5"/>
  <c r="E11" i="6"/>
  <c r="D87" i="6"/>
  <c r="D85" i="6"/>
  <c r="D83" i="6"/>
  <c r="D81" i="6"/>
  <c r="D79" i="6"/>
  <c r="D77" i="6"/>
  <c r="D75" i="6"/>
  <c r="D73" i="6"/>
  <c r="D71" i="6"/>
  <c r="D69" i="6"/>
  <c r="D67" i="6"/>
  <c r="D65" i="6"/>
  <c r="D63" i="6"/>
  <c r="D61" i="6"/>
  <c r="D59" i="6"/>
  <c r="D57" i="6"/>
  <c r="D55" i="6"/>
  <c r="D53" i="6"/>
  <c r="D51" i="6"/>
  <c r="D49" i="6"/>
  <c r="D47" i="6"/>
  <c r="D45" i="6"/>
  <c r="D43" i="6"/>
  <c r="D41" i="6"/>
  <c r="D39" i="6"/>
  <c r="D37" i="6"/>
  <c r="D35" i="6"/>
  <c r="D15" i="6"/>
  <c r="D17" i="6"/>
  <c r="D19" i="6"/>
  <c r="D21" i="6"/>
  <c r="D23" i="6"/>
  <c r="D25" i="6"/>
  <c r="D27" i="6"/>
  <c r="D29" i="6"/>
  <c r="D31" i="6"/>
  <c r="D33" i="6"/>
  <c r="D42" i="6"/>
  <c r="D58" i="6"/>
  <c r="D74" i="6"/>
  <c r="D120" i="7"/>
  <c r="D156" i="7"/>
  <c r="D428" i="8"/>
  <c r="D420" i="8"/>
  <c r="D412" i="8"/>
  <c r="D404" i="8"/>
  <c r="D396" i="8"/>
  <c r="D388" i="8"/>
  <c r="D380" i="8"/>
  <c r="D372" i="8"/>
  <c r="D364" i="8"/>
  <c r="D356" i="8"/>
  <c r="D348" i="8"/>
  <c r="D340" i="8"/>
  <c r="D332" i="8"/>
  <c r="D324" i="8"/>
  <c r="D316" i="8"/>
  <c r="D308" i="8"/>
  <c r="D300" i="8"/>
  <c r="D292" i="8"/>
  <c r="D284" i="8"/>
  <c r="D276" i="8"/>
  <c r="D268" i="8"/>
  <c r="D260" i="8"/>
  <c r="D252" i="8"/>
  <c r="D244" i="8"/>
  <c r="D236" i="8"/>
  <c r="D228" i="8"/>
  <c r="D220" i="8"/>
  <c r="D212" i="8"/>
  <c r="D204" i="8"/>
  <c r="D196" i="8"/>
  <c r="D188" i="8"/>
  <c r="D180" i="8"/>
  <c r="D172" i="8"/>
  <c r="D164" i="8"/>
  <c r="D156" i="8"/>
  <c r="D148" i="8"/>
  <c r="D140" i="8"/>
  <c r="D132" i="8"/>
  <c r="D124" i="8"/>
  <c r="D116" i="8"/>
  <c r="D424" i="8"/>
  <c r="D406" i="8"/>
  <c r="D378" i="8"/>
  <c r="D360" i="8"/>
  <c r="D342" i="8"/>
  <c r="D314" i="8"/>
  <c r="D296" i="8"/>
  <c r="D278" i="8"/>
  <c r="D250" i="8"/>
  <c r="D232" i="8"/>
  <c r="D214" i="8"/>
  <c r="D186" i="8"/>
  <c r="D168" i="8"/>
  <c r="D150" i="8"/>
  <c r="D122" i="8"/>
  <c r="D432" i="8"/>
  <c r="D414" i="8"/>
  <c r="D386" i="8"/>
  <c r="D368" i="8"/>
  <c r="D350" i="8"/>
  <c r="D322" i="8"/>
  <c r="D304" i="8"/>
  <c r="D286" i="8"/>
  <c r="D258" i="8"/>
  <c r="D240" i="8"/>
  <c r="D222" i="8"/>
  <c r="D194" i="8"/>
  <c r="D176" i="8"/>
  <c r="D158" i="8"/>
  <c r="D130" i="8"/>
  <c r="D112" i="8"/>
  <c r="D104" i="8"/>
  <c r="D96" i="8"/>
  <c r="D88" i="8"/>
  <c r="D80" i="8"/>
  <c r="D72" i="8"/>
  <c r="D64" i="8"/>
  <c r="D56" i="8"/>
  <c r="D48" i="8"/>
  <c r="D40" i="8"/>
  <c r="D32" i="8"/>
  <c r="D24" i="8"/>
  <c r="D16" i="8"/>
  <c r="D422" i="8"/>
  <c r="D410" i="8"/>
  <c r="D374" i="8"/>
  <c r="D362" i="8"/>
  <c r="D326" i="8"/>
  <c r="D312" i="8"/>
  <c r="D264" i="8"/>
  <c r="D216" i="8"/>
  <c r="D202" i="8"/>
  <c r="D166" i="8"/>
  <c r="D154" i="8"/>
  <c r="D118" i="8"/>
  <c r="D398" i="8"/>
  <c r="D384" i="8"/>
  <c r="D336" i="8"/>
  <c r="D288" i="8"/>
  <c r="D274" i="8"/>
  <c r="D238" i="8"/>
  <c r="D226" i="8"/>
  <c r="D190" i="8"/>
  <c r="D178" i="8"/>
  <c r="D142" i="8"/>
  <c r="D128" i="8"/>
  <c r="D106" i="8"/>
  <c r="D94" i="8"/>
  <c r="D84" i="8"/>
  <c r="D74" i="8"/>
  <c r="D62" i="8"/>
  <c r="D52" i="8"/>
  <c r="D42" i="8"/>
  <c r="D30" i="8"/>
  <c r="D20" i="8"/>
  <c r="D408" i="8"/>
  <c r="D394" i="8"/>
  <c r="D358" i="8"/>
  <c r="D346" i="8"/>
  <c r="D310" i="8"/>
  <c r="D298" i="8"/>
  <c r="D262" i="8"/>
  <c r="D248" i="8"/>
  <c r="D200" i="8"/>
  <c r="D152" i="8"/>
  <c r="D138" i="8"/>
  <c r="D430" i="8"/>
  <c r="D418" i="8"/>
  <c r="D382" i="8"/>
  <c r="D370" i="8"/>
  <c r="D334" i="8"/>
  <c r="D320" i="8"/>
  <c r="D272" i="8"/>
  <c r="D224" i="8"/>
  <c r="D210" i="8"/>
  <c r="D174" i="8"/>
  <c r="D162" i="8"/>
  <c r="D126" i="8"/>
  <c r="D114" i="8"/>
  <c r="D102" i="8"/>
  <c r="D92" i="8"/>
  <c r="D82" i="8"/>
  <c r="D70" i="8"/>
  <c r="D60" i="8"/>
  <c r="D50" i="8"/>
  <c r="D38" i="8"/>
  <c r="D28" i="8"/>
  <c r="D18" i="8"/>
  <c r="D392" i="8"/>
  <c r="D344" i="8"/>
  <c r="D330" i="8"/>
  <c r="D294" i="8"/>
  <c r="D282" i="8"/>
  <c r="D246" i="8"/>
  <c r="D234" i="8"/>
  <c r="D198" i="8"/>
  <c r="D184" i="8"/>
  <c r="D136" i="8"/>
  <c r="D376" i="8"/>
  <c r="D280" i="8"/>
  <c r="D182" i="8"/>
  <c r="D146" i="8"/>
  <c r="D58" i="8"/>
  <c r="D34" i="8"/>
  <c r="D402" i="8"/>
  <c r="D306" i="8"/>
  <c r="D208" i="8"/>
  <c r="D110" i="8"/>
  <c r="D86" i="8"/>
  <c r="D26" i="8"/>
  <c r="D366" i="8"/>
  <c r="D338" i="8"/>
  <c r="D270" i="8"/>
  <c r="D242" i="8"/>
  <c r="D144" i="8"/>
  <c r="D78" i="8"/>
  <c r="D54" i="8"/>
  <c r="D400" i="8"/>
  <c r="D302" i="8"/>
  <c r="D266" i="8"/>
  <c r="D206" i="8"/>
  <c r="D170" i="8"/>
  <c r="D108" i="8"/>
  <c r="D46" i="8"/>
  <c r="D22" i="8"/>
  <c r="D426" i="8"/>
  <c r="D328" i="8"/>
  <c r="D230" i="8"/>
  <c r="D134" i="8"/>
  <c r="D100" i="8"/>
  <c r="D76" i="8"/>
  <c r="D14" i="8"/>
  <c r="D390" i="8"/>
  <c r="D354" i="8"/>
  <c r="D256" i="8"/>
  <c r="D160" i="8"/>
  <c r="D68" i="8"/>
  <c r="D44" i="8"/>
  <c r="D352" i="8"/>
  <c r="D254" i="8"/>
  <c r="D218" i="8"/>
  <c r="D120" i="8"/>
  <c r="D90" i="8"/>
  <c r="D66" i="8"/>
  <c r="D416" i="8"/>
  <c r="D25" i="4"/>
  <c r="D37" i="4"/>
  <c r="D49" i="4"/>
  <c r="D63" i="4"/>
  <c r="C47" i="1"/>
  <c r="D32" i="3"/>
  <c r="E32" i="3" s="1"/>
  <c r="D40" i="6"/>
  <c r="D56" i="6"/>
  <c r="D422" i="7"/>
  <c r="D404" i="7"/>
  <c r="D426" i="7"/>
  <c r="D408" i="7"/>
  <c r="D394" i="7"/>
  <c r="D390" i="7"/>
  <c r="D386" i="7"/>
  <c r="D382" i="7"/>
  <c r="D378" i="7"/>
  <c r="D374" i="7"/>
  <c r="D370" i="7"/>
  <c r="D366" i="7"/>
  <c r="D362" i="7"/>
  <c r="D358" i="7"/>
  <c r="D354" i="7"/>
  <c r="D350" i="7"/>
  <c r="D346" i="7"/>
  <c r="D342" i="7"/>
  <c r="D338" i="7"/>
  <c r="D334" i="7"/>
  <c r="D330" i="7"/>
  <c r="D326" i="7"/>
  <c r="D322" i="7"/>
  <c r="D318" i="7"/>
  <c r="D314" i="7"/>
  <c r="D310" i="7"/>
  <c r="D306" i="7"/>
  <c r="D302" i="7"/>
  <c r="D298" i="7"/>
  <c r="D294" i="7"/>
  <c r="D290" i="7"/>
  <c r="D286" i="7"/>
  <c r="D282" i="7"/>
  <c r="D278" i="7"/>
  <c r="D274" i="7"/>
  <c r="D270" i="7"/>
  <c r="D266" i="7"/>
  <c r="D262" i="7"/>
  <c r="D258" i="7"/>
  <c r="D254" i="7"/>
  <c r="D250" i="7"/>
  <c r="D246" i="7"/>
  <c r="D242" i="7"/>
  <c r="D238" i="7"/>
  <c r="D234" i="7"/>
  <c r="D230" i="7"/>
  <c r="D226" i="7"/>
  <c r="D222" i="7"/>
  <c r="D218" i="7"/>
  <c r="D214" i="7"/>
  <c r="D210" i="7"/>
  <c r="D206" i="7"/>
  <c r="D202" i="7"/>
  <c r="D198" i="7"/>
  <c r="D194" i="7"/>
  <c r="D190" i="7"/>
  <c r="D186" i="7"/>
  <c r="D182" i="7"/>
  <c r="D178" i="7"/>
  <c r="D174" i="7"/>
  <c r="D170" i="7"/>
  <c r="D166" i="7"/>
  <c r="D162" i="7"/>
  <c r="D158" i="7"/>
  <c r="D154" i="7"/>
  <c r="D150" i="7"/>
  <c r="D146" i="7"/>
  <c r="D142" i="7"/>
  <c r="D138" i="7"/>
  <c r="D134" i="7"/>
  <c r="D130" i="7"/>
  <c r="D126" i="7"/>
  <c r="D122" i="7"/>
  <c r="D118" i="7"/>
  <c r="D114" i="7"/>
  <c r="D110" i="7"/>
  <c r="D106" i="7"/>
  <c r="D102" i="7"/>
  <c r="D98" i="7"/>
  <c r="D94" i="7"/>
  <c r="D90" i="7"/>
  <c r="D86" i="7"/>
  <c r="D82" i="7"/>
  <c r="D78" i="7"/>
  <c r="D74" i="7"/>
  <c r="D70" i="7"/>
  <c r="D66" i="7"/>
  <c r="D62" i="7"/>
  <c r="D58" i="7"/>
  <c r="D54" i="7"/>
  <c r="D50" i="7"/>
  <c r="D46" i="7"/>
  <c r="D42" i="7"/>
  <c r="D38" i="7"/>
  <c r="D34" i="7"/>
  <c r="D30" i="7"/>
  <c r="D26" i="7"/>
  <c r="D22" i="7"/>
  <c r="D18" i="7"/>
  <c r="D14" i="7"/>
  <c r="D430" i="7"/>
  <c r="D412" i="7"/>
  <c r="D398" i="7"/>
  <c r="D416" i="7"/>
  <c r="D402" i="7"/>
  <c r="D420" i="7"/>
  <c r="D406" i="7"/>
  <c r="D428" i="7"/>
  <c r="D380" i="7"/>
  <c r="D364" i="7"/>
  <c r="D348" i="7"/>
  <c r="D332" i="7"/>
  <c r="D316" i="7"/>
  <c r="D300" i="7"/>
  <c r="D284" i="7"/>
  <c r="D268" i="7"/>
  <c r="D252" i="7"/>
  <c r="D224" i="7"/>
  <c r="D192" i="7"/>
  <c r="D160" i="7"/>
  <c r="D128" i="7"/>
  <c r="D96" i="7"/>
  <c r="D64" i="7"/>
  <c r="D32" i="7"/>
  <c r="D414" i="7"/>
  <c r="D396" i="7"/>
  <c r="D228" i="7"/>
  <c r="D196" i="7"/>
  <c r="D164" i="7"/>
  <c r="D132" i="7"/>
  <c r="D100" i="7"/>
  <c r="D68" i="7"/>
  <c r="D36" i="7"/>
  <c r="D384" i="7"/>
  <c r="D368" i="7"/>
  <c r="D352" i="7"/>
  <c r="D336" i="7"/>
  <c r="D320" i="7"/>
  <c r="D304" i="7"/>
  <c r="D288" i="7"/>
  <c r="D272" i="7"/>
  <c r="D256" i="7"/>
  <c r="D232" i="7"/>
  <c r="D200" i="7"/>
  <c r="D168" i="7"/>
  <c r="D136" i="7"/>
  <c r="D104" i="7"/>
  <c r="D72" i="7"/>
  <c r="D40" i="7"/>
  <c r="D432" i="7"/>
  <c r="D236" i="7"/>
  <c r="D204" i="7"/>
  <c r="D418" i="7"/>
  <c r="D400" i="7"/>
  <c r="D388" i="7"/>
  <c r="D372" i="7"/>
  <c r="D356" i="7"/>
  <c r="D340" i="7"/>
  <c r="D324" i="7"/>
  <c r="D308" i="7"/>
  <c r="D292" i="7"/>
  <c r="D276" i="7"/>
  <c r="D260" i="7"/>
  <c r="D240" i="7"/>
  <c r="D208" i="7"/>
  <c r="D176" i="7"/>
  <c r="D144" i="7"/>
  <c r="D112" i="7"/>
  <c r="D80" i="7"/>
  <c r="D424" i="7"/>
  <c r="D244" i="7"/>
  <c r="D212" i="7"/>
  <c r="D180" i="7"/>
  <c r="D148" i="7"/>
  <c r="D48" i="7"/>
  <c r="D92" i="7"/>
  <c r="D188" i="7"/>
  <c r="D248" i="7"/>
  <c r="D312" i="7"/>
  <c r="D376" i="7"/>
  <c r="D290" i="8"/>
  <c r="D157" i="7"/>
  <c r="D171" i="7"/>
  <c r="D189" i="7"/>
  <c r="D203" i="7"/>
  <c r="D221" i="7"/>
  <c r="D235" i="7"/>
  <c r="D405" i="7"/>
  <c r="D433" i="8"/>
  <c r="D415" i="8"/>
  <c r="D397" i="8"/>
  <c r="D387" i="8"/>
  <c r="D369" i="8"/>
  <c r="D351" i="8"/>
  <c r="D333" i="8"/>
  <c r="D323" i="8"/>
  <c r="D305" i="8"/>
  <c r="D287" i="8"/>
  <c r="D269" i="8"/>
  <c r="D259" i="8"/>
  <c r="D241" i="8"/>
  <c r="D223" i="8"/>
  <c r="D205" i="8"/>
  <c r="D195" i="8"/>
  <c r="D177" i="8"/>
  <c r="D159" i="8"/>
  <c r="D141" i="8"/>
  <c r="D131" i="8"/>
  <c r="D113" i="8"/>
  <c r="D105" i="8"/>
  <c r="D97" i="8"/>
  <c r="D89" i="8"/>
  <c r="D81" i="8"/>
  <c r="D73" i="8"/>
  <c r="D65" i="8"/>
  <c r="D57" i="8"/>
  <c r="D49" i="8"/>
  <c r="D41" i="8"/>
  <c r="D33" i="8"/>
  <c r="D25" i="8"/>
  <c r="D17" i="8"/>
  <c r="D423" i="8"/>
  <c r="D405" i="8"/>
  <c r="D395" i="8"/>
  <c r="D377" i="8"/>
  <c r="D359" i="8"/>
  <c r="D341" i="8"/>
  <c r="D331" i="8"/>
  <c r="D313" i="8"/>
  <c r="D295" i="8"/>
  <c r="D277" i="8"/>
  <c r="D267" i="8"/>
  <c r="D249" i="8"/>
  <c r="D231" i="8"/>
  <c r="D213" i="8"/>
  <c r="D203" i="8"/>
  <c r="D185" i="8"/>
  <c r="D167" i="8"/>
  <c r="D149" i="8"/>
  <c r="D139" i="8"/>
  <c r="D121" i="8"/>
  <c r="D399" i="8"/>
  <c r="D385" i="8"/>
  <c r="D349" i="8"/>
  <c r="D337" i="8"/>
  <c r="D301" i="8"/>
  <c r="D289" i="8"/>
  <c r="D275" i="8"/>
  <c r="D253" i="8"/>
  <c r="D239" i="8"/>
  <c r="D227" i="8"/>
  <c r="D191" i="8"/>
  <c r="D179" i="8"/>
  <c r="D143" i="8"/>
  <c r="D129" i="8"/>
  <c r="D107" i="8"/>
  <c r="D95" i="8"/>
  <c r="D85" i="8"/>
  <c r="D75" i="8"/>
  <c r="D63" i="8"/>
  <c r="D53" i="8"/>
  <c r="D43" i="8"/>
  <c r="D31" i="8"/>
  <c r="D21" i="8"/>
  <c r="D421" i="8"/>
  <c r="D409" i="8"/>
  <c r="D373" i="8"/>
  <c r="D361" i="8"/>
  <c r="D347" i="8"/>
  <c r="D325" i="8"/>
  <c r="D311" i="8"/>
  <c r="D299" i="8"/>
  <c r="D263" i="8"/>
  <c r="D251" i="8"/>
  <c r="D215" i="8"/>
  <c r="D201" i="8"/>
  <c r="D165" i="8"/>
  <c r="D153" i="8"/>
  <c r="D117" i="8"/>
  <c r="D431" i="8"/>
  <c r="D419" i="8"/>
  <c r="D383" i="8"/>
  <c r="D371" i="8"/>
  <c r="D335" i="8"/>
  <c r="D321" i="8"/>
  <c r="D285" i="8"/>
  <c r="D273" i="8"/>
  <c r="D237" i="8"/>
  <c r="D225" i="8"/>
  <c r="D211" i="8"/>
  <c r="D189" i="8"/>
  <c r="D175" i="8"/>
  <c r="D163" i="8"/>
  <c r="D127" i="8"/>
  <c r="D115" i="8"/>
  <c r="D103" i="8"/>
  <c r="D93" i="8"/>
  <c r="D83" i="8"/>
  <c r="D71" i="8"/>
  <c r="D61" i="8"/>
  <c r="D51" i="8"/>
  <c r="D39" i="8"/>
  <c r="D29" i="8"/>
  <c r="D19" i="8"/>
  <c r="D407" i="8"/>
  <c r="D393" i="8"/>
  <c r="D357" i="8"/>
  <c r="D345" i="8"/>
  <c r="D309" i="8"/>
  <c r="D297" i="8"/>
  <c r="D283" i="8"/>
  <c r="D261" i="8"/>
  <c r="D247" i="8"/>
  <c r="D235" i="8"/>
  <c r="D199" i="8"/>
  <c r="D187" i="8"/>
  <c r="D151" i="8"/>
  <c r="D137" i="8"/>
  <c r="D429" i="8"/>
  <c r="D417" i="8"/>
  <c r="D403" i="8"/>
  <c r="D381" i="8"/>
  <c r="D367" i="8"/>
  <c r="D355" i="8"/>
  <c r="D319" i="8"/>
  <c r="D307" i="8"/>
  <c r="D271" i="8"/>
  <c r="D257" i="8"/>
  <c r="D221" i="8"/>
  <c r="D209" i="8"/>
  <c r="D173" i="8"/>
  <c r="D161" i="8"/>
  <c r="D147" i="8"/>
  <c r="D125" i="8"/>
  <c r="D111" i="8"/>
  <c r="D101" i="8"/>
  <c r="D91" i="8"/>
  <c r="D79" i="8"/>
  <c r="D69" i="8"/>
  <c r="D59" i="8"/>
  <c r="D47" i="8"/>
  <c r="D37" i="8"/>
  <c r="D27" i="8"/>
  <c r="D15" i="8"/>
  <c r="D99" i="8"/>
  <c r="D133" i="8"/>
  <c r="D193" i="8"/>
  <c r="D229" i="8"/>
  <c r="D291" i="8"/>
  <c r="D327" i="8"/>
  <c r="D425" i="8"/>
  <c r="F13" i="14"/>
  <c r="D12" i="9"/>
  <c r="D11" i="8"/>
  <c r="D12" i="10"/>
  <c r="D103" i="7"/>
  <c r="D121" i="7"/>
  <c r="D135" i="7"/>
  <c r="D153" i="7"/>
  <c r="D167" i="7"/>
  <c r="D185" i="7"/>
  <c r="D199" i="7"/>
  <c r="D217" i="7"/>
  <c r="D231" i="7"/>
  <c r="D255" i="7"/>
  <c r="D271" i="7"/>
  <c r="D287" i="7"/>
  <c r="D303" i="7"/>
  <c r="D319" i="7"/>
  <c r="D335" i="7"/>
  <c r="D351" i="7"/>
  <c r="D367" i="7"/>
  <c r="D383" i="7"/>
  <c r="D45" i="8"/>
  <c r="D169" i="8"/>
  <c r="D197" i="8"/>
  <c r="D265" i="8"/>
  <c r="D293" i="8"/>
  <c r="D363" i="8"/>
  <c r="D391" i="8"/>
  <c r="D213" i="7"/>
  <c r="D227" i="7"/>
  <c r="D245" i="7"/>
  <c r="D329" i="8"/>
  <c r="D365" i="8"/>
  <c r="D427" i="8"/>
  <c r="D49" i="7"/>
  <c r="D63" i="7"/>
  <c r="D81" i="7"/>
  <c r="D95" i="7"/>
  <c r="D113" i="7"/>
  <c r="D127" i="7"/>
  <c r="D145" i="7"/>
  <c r="D159" i="7"/>
  <c r="D177" i="7"/>
  <c r="D191" i="7"/>
  <c r="D209" i="7"/>
  <c r="D223" i="7"/>
  <c r="D241" i="7"/>
  <c r="D251" i="7"/>
  <c r="D267" i="7"/>
  <c r="D283" i="7"/>
  <c r="D299" i="7"/>
  <c r="D315" i="7"/>
  <c r="D331" i="7"/>
  <c r="D347" i="7"/>
  <c r="D363" i="7"/>
  <c r="D379" i="7"/>
  <c r="D23" i="8"/>
  <c r="D109" i="8"/>
  <c r="D171" i="8"/>
  <c r="D207" i="8"/>
  <c r="D303" i="8"/>
  <c r="D401" i="8"/>
  <c r="D431" i="7"/>
  <c r="D427" i="7"/>
  <c r="D423" i="7"/>
  <c r="D419" i="7"/>
  <c r="D415" i="7"/>
  <c r="D411" i="7"/>
  <c r="D407" i="7"/>
  <c r="D403" i="7"/>
  <c r="D399" i="7"/>
  <c r="D395" i="7"/>
  <c r="D413" i="7"/>
  <c r="D417" i="7"/>
  <c r="D421" i="7"/>
  <c r="D425" i="7"/>
  <c r="D393" i="7"/>
  <c r="D389" i="7"/>
  <c r="D385" i="7"/>
  <c r="D381" i="7"/>
  <c r="D377" i="7"/>
  <c r="D373" i="7"/>
  <c r="D369" i="7"/>
  <c r="D365" i="7"/>
  <c r="D361" i="7"/>
  <c r="D357" i="7"/>
  <c r="D353" i="7"/>
  <c r="D349" i="7"/>
  <c r="D345" i="7"/>
  <c r="D341" i="7"/>
  <c r="D337" i="7"/>
  <c r="D333" i="7"/>
  <c r="D329" i="7"/>
  <c r="D325" i="7"/>
  <c r="D321" i="7"/>
  <c r="D317" i="7"/>
  <c r="D313" i="7"/>
  <c r="D309" i="7"/>
  <c r="D305" i="7"/>
  <c r="D301" i="7"/>
  <c r="D297" i="7"/>
  <c r="D293" i="7"/>
  <c r="D289" i="7"/>
  <c r="D285" i="7"/>
  <c r="D281" i="7"/>
  <c r="D277" i="7"/>
  <c r="D273" i="7"/>
  <c r="D269" i="7"/>
  <c r="D265" i="7"/>
  <c r="D261" i="7"/>
  <c r="D257" i="7"/>
  <c r="D253" i="7"/>
  <c r="D249" i="7"/>
  <c r="D429" i="7"/>
  <c r="D397" i="7"/>
  <c r="D27" i="7"/>
  <c r="D45" i="7"/>
  <c r="D59" i="7"/>
  <c r="D77" i="7"/>
  <c r="D91" i="7"/>
  <c r="D109" i="7"/>
  <c r="D123" i="7"/>
  <c r="D141" i="7"/>
  <c r="D155" i="7"/>
  <c r="D173" i="7"/>
  <c r="D187" i="7"/>
  <c r="D205" i="7"/>
  <c r="D219" i="7"/>
  <c r="D237" i="7"/>
  <c r="D433" i="7"/>
  <c r="D55" i="8"/>
  <c r="D145" i="8"/>
  <c r="D181" i="8"/>
  <c r="D243" i="8"/>
  <c r="D279" i="8"/>
  <c r="D339" i="8"/>
  <c r="D375" i="8"/>
  <c r="D84" i="10"/>
  <c r="D76" i="10"/>
  <c r="D68" i="10"/>
  <c r="D60" i="10"/>
  <c r="D52" i="10"/>
  <c r="D44" i="10"/>
  <c r="D36" i="10"/>
  <c r="D28" i="10"/>
  <c r="D20" i="10"/>
  <c r="D86" i="10"/>
  <c r="D58" i="10"/>
  <c r="D40" i="10"/>
  <c r="D22" i="10"/>
  <c r="D66" i="10"/>
  <c r="D48" i="10"/>
  <c r="D30" i="10"/>
  <c r="D56" i="10"/>
  <c r="D34" i="10"/>
  <c r="D88" i="10"/>
  <c r="D78" i="10"/>
  <c r="D64" i="10"/>
  <c r="D54" i="10"/>
  <c r="D42" i="10"/>
  <c r="D32" i="10"/>
  <c r="D74" i="10"/>
  <c r="D18" i="10"/>
  <c r="D62" i="10"/>
  <c r="D70" i="10"/>
  <c r="D82" i="10"/>
  <c r="D23" i="7"/>
  <c r="D41" i="7"/>
  <c r="D55" i="7"/>
  <c r="D73" i="7"/>
  <c r="D87" i="7"/>
  <c r="D105" i="7"/>
  <c r="D119" i="7"/>
  <c r="D137" i="7"/>
  <c r="D151" i="7"/>
  <c r="D169" i="7"/>
  <c r="D183" i="7"/>
  <c r="D201" i="7"/>
  <c r="D215" i="7"/>
  <c r="D233" i="7"/>
  <c r="D247" i="7"/>
  <c r="D263" i="7"/>
  <c r="D279" i="7"/>
  <c r="D295" i="7"/>
  <c r="D311" i="7"/>
  <c r="D327" i="7"/>
  <c r="D343" i="7"/>
  <c r="D359" i="7"/>
  <c r="D375" i="7"/>
  <c r="D391" i="7"/>
  <c r="D409" i="7"/>
  <c r="D87" i="8"/>
  <c r="D119" i="8"/>
  <c r="D217" i="8"/>
  <c r="D245" i="8"/>
  <c r="D315" i="8"/>
  <c r="D343" i="8"/>
  <c r="D411" i="8"/>
  <c r="D26" i="10"/>
  <c r="D12" i="12"/>
  <c r="D23" i="11"/>
  <c r="D35" i="11"/>
  <c r="D49" i="11"/>
  <c r="D71" i="11"/>
  <c r="D61" i="12"/>
  <c r="D29" i="12"/>
  <c r="D81" i="12"/>
  <c r="D71" i="12"/>
  <c r="D59" i="12"/>
  <c r="D49" i="12"/>
  <c r="D39" i="12"/>
  <c r="D27" i="12"/>
  <c r="D17" i="12"/>
  <c r="D37" i="12"/>
  <c r="D75" i="12"/>
  <c r="D75" i="11"/>
  <c r="D57" i="11"/>
  <c r="D47" i="11"/>
  <c r="D29" i="11"/>
  <c r="D83" i="11"/>
  <c r="D65" i="11"/>
  <c r="D55" i="11"/>
  <c r="D37" i="11"/>
  <c r="D19" i="11"/>
  <c r="D25" i="11"/>
  <c r="D61" i="11"/>
  <c r="D73" i="11"/>
  <c r="D51" i="12"/>
  <c r="D65" i="12"/>
  <c r="D77" i="12"/>
  <c r="D86" i="9"/>
  <c r="D68" i="9"/>
  <c r="D50" i="9"/>
  <c r="D32" i="9"/>
  <c r="D22" i="9"/>
  <c r="D76" i="9"/>
  <c r="D58" i="9"/>
  <c r="D40" i="9"/>
  <c r="D30" i="9"/>
  <c r="D36" i="9"/>
  <c r="D48" i="9"/>
  <c r="D60" i="9"/>
  <c r="D70" i="9"/>
  <c r="D82" i="9"/>
  <c r="D88" i="11"/>
  <c r="D80" i="11"/>
  <c r="D72" i="11"/>
  <c r="D64" i="11"/>
  <c r="D56" i="11"/>
  <c r="D48" i="11"/>
  <c r="D40" i="11"/>
  <c r="D32" i="11"/>
  <c r="D24" i="11"/>
  <c r="D16" i="11"/>
  <c r="D84" i="11"/>
  <c r="D66" i="11"/>
  <c r="D38" i="11"/>
  <c r="D20" i="11"/>
  <c r="D74" i="11"/>
  <c r="D46" i="11"/>
  <c r="D28" i="11"/>
  <c r="D26" i="11"/>
  <c r="D39" i="11"/>
  <c r="D51" i="11"/>
  <c r="D62" i="11"/>
  <c r="D76" i="11"/>
  <c r="D87" i="11"/>
  <c r="D15" i="12"/>
  <c r="D41" i="12"/>
  <c r="D53" i="12"/>
  <c r="D79" i="12"/>
  <c r="D16" i="9"/>
  <c r="D26" i="9"/>
  <c r="D72" i="9"/>
  <c r="D15" i="11"/>
  <c r="D27" i="11"/>
  <c r="D41" i="11"/>
  <c r="D52" i="11"/>
  <c r="D63" i="11"/>
  <c r="D77" i="11"/>
  <c r="D31" i="12"/>
  <c r="D55" i="12"/>
  <c r="D67" i="12"/>
  <c r="D38" i="9"/>
  <c r="D62" i="9"/>
  <c r="D84" i="9"/>
  <c r="D17" i="11"/>
  <c r="D30" i="11"/>
  <c r="D42" i="11"/>
  <c r="D53" i="11"/>
  <c r="D67" i="11"/>
  <c r="D78" i="11"/>
  <c r="D43" i="12"/>
  <c r="D69" i="12"/>
  <c r="D87" i="9"/>
  <c r="D79" i="9"/>
  <c r="D71" i="9"/>
  <c r="D63" i="9"/>
  <c r="D55" i="9"/>
  <c r="D47" i="9"/>
  <c r="D39" i="9"/>
  <c r="D31" i="9"/>
  <c r="D23" i="9"/>
  <c r="D15" i="9"/>
  <c r="D41" i="9"/>
  <c r="D59" i="9"/>
  <c r="D77" i="9"/>
  <c r="D31" i="10"/>
  <c r="D49" i="10"/>
  <c r="D67" i="10"/>
  <c r="D20" i="12"/>
  <c r="D28" i="12"/>
  <c r="D36" i="12"/>
  <c r="D44" i="12"/>
  <c r="D52" i="12"/>
  <c r="D60" i="12"/>
  <c r="D68" i="12"/>
  <c r="D76" i="12"/>
  <c r="D84" i="12"/>
  <c r="E8" i="13"/>
  <c r="D22" i="12"/>
  <c r="D30" i="12"/>
  <c r="D38" i="12"/>
  <c r="D46" i="12"/>
  <c r="D54" i="12"/>
  <c r="D62" i="12"/>
  <c r="D70" i="12"/>
  <c r="D78" i="12"/>
  <c r="H15" i="4" l="1"/>
  <c r="G15" i="4"/>
  <c r="F15" i="4"/>
  <c r="J15" i="4"/>
  <c r="I15" i="4"/>
  <c r="T15" i="4"/>
  <c r="L15" i="4"/>
  <c r="S15" i="4"/>
  <c r="K15" i="4"/>
  <c r="I12" i="9"/>
  <c r="H12" i="9"/>
  <c r="F12" i="9"/>
  <c r="G12" i="9"/>
  <c r="C63" i="1"/>
  <c r="C62" i="1"/>
  <c r="C67" i="1"/>
  <c r="C61" i="1"/>
  <c r="C64" i="1"/>
  <c r="J11" i="5"/>
  <c r="I11" i="5"/>
  <c r="H11" i="5"/>
  <c r="O11" i="5"/>
  <c r="G11" i="5"/>
  <c r="F11" i="5"/>
  <c r="H12" i="10"/>
  <c r="G12" i="10"/>
  <c r="F12" i="10"/>
  <c r="F11" i="6"/>
  <c r="H11" i="6"/>
  <c r="G11" i="6"/>
  <c r="O11" i="6"/>
  <c r="J11" i="6"/>
  <c r="I11" i="6"/>
  <c r="I12" i="12"/>
  <c r="F12" i="12"/>
  <c r="G12" i="12"/>
  <c r="H12" i="12"/>
  <c r="C5" i="12"/>
  <c r="C5" i="9"/>
  <c r="B5" i="13"/>
  <c r="C6" i="8"/>
  <c r="C5" i="10"/>
  <c r="C6" i="7"/>
  <c r="C5" i="11"/>
  <c r="B5" i="3"/>
  <c r="B17" i="1"/>
  <c r="C6" i="6"/>
  <c r="C6" i="5"/>
  <c r="B17" i="3"/>
  <c r="C7" i="4"/>
  <c r="B29" i="3"/>
  <c r="B5" i="2"/>
  <c r="B41" i="3"/>
  <c r="G11" i="8"/>
  <c r="F11" i="8"/>
  <c r="C23" i="1"/>
  <c r="C28" i="1"/>
  <c r="C22" i="1"/>
  <c r="C24" i="1"/>
  <c r="C25" i="1"/>
  <c r="H12" i="11"/>
  <c r="G12" i="11"/>
  <c r="I12" i="11"/>
  <c r="F12" i="11"/>
  <c r="C51" i="1"/>
  <c r="C49" i="1"/>
  <c r="C54" i="1"/>
  <c r="C48" i="1"/>
  <c r="C50" i="1"/>
  <c r="F11" i="7"/>
  <c r="I11" i="7"/>
  <c r="H11" i="7"/>
  <c r="G11" i="7"/>
  <c r="C38" i="1"/>
  <c r="C37" i="1"/>
  <c r="C36" i="1"/>
  <c r="C41" i="1"/>
  <c r="C35" i="1"/>
  <c r="T11" i="6" l="1"/>
  <c r="S11" i="6"/>
  <c r="P11" i="6"/>
  <c r="R11" i="6"/>
  <c r="Q11" i="6"/>
  <c r="P15" i="4"/>
  <c r="Q15" i="4"/>
  <c r="O15" i="4"/>
  <c r="N15" i="4"/>
  <c r="R15" i="4"/>
  <c r="M15" i="4"/>
  <c r="L11" i="5"/>
  <c r="K11" i="5"/>
  <c r="N11" i="5"/>
  <c r="M11" i="5"/>
  <c r="R11" i="5"/>
  <c r="Q11" i="5"/>
  <c r="P11" i="5"/>
  <c r="T11" i="5"/>
  <c r="S11" i="5"/>
  <c r="N11" i="6"/>
  <c r="M11" i="6"/>
  <c r="L11" i="6"/>
  <c r="K11" i="6"/>
  <c r="V11" i="6" l="1"/>
  <c r="U11" i="6"/>
  <c r="W11" i="6"/>
  <c r="X11" i="6"/>
  <c r="X11" i="5"/>
  <c r="W11" i="5"/>
  <c r="V11" i="5"/>
  <c r="U11" i="5"/>
</calcChain>
</file>

<file path=xl/sharedStrings.xml><?xml version="1.0" encoding="utf-8"?>
<sst xmlns="http://schemas.openxmlformats.org/spreadsheetml/2006/main" count="1282" uniqueCount="479">
  <si>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</si>
  <si>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</si>
  <si>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</si>
  <si>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</si>
  <si>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</si>
  <si>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</si>
  <si>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</si>
  <si>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</si>
  <si>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</si>
  <si>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</si>
  <si>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</si>
  <si>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</si>
  <si>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</si>
  <si>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</si>
  <si>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</si>
  <si>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</si>
  <si>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</si>
  <si>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</si>
  <si>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</si>
  <si>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</si>
  <si>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</si>
  <si>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</si>
  <si>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</si>
  <si>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</si>
  <si>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</si>
  <si>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</si>
  <si>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</si>
  <si>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</si>
  <si>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</si>
  <si>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</si>
  <si>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</si>
  <si>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</si>
  <si>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</si>
  <si>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</si>
  <si>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</si>
  <si>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</si>
  <si>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</si>
  <si>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</si>
  <si>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</si>
  <si>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</si>
  <si>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</si>
  <si>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</si>
  <si>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</si>
  <si>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</si>
  <si>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</si>
  <si>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</si>
  <si>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</si>
  <si>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</si>
  <si>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</si>
  <si>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</si>
  <si>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</si>
  <si>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</si>
  <si>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</si>
  <si>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</si>
  <si>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</si>
  <si>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</si>
  <si>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</si>
  <si>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</si>
  <si>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</si>
  <si>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</si>
  <si>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</si>
  <si>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</si>
  <si>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</si>
  <si>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</si>
  <si>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</si>
  <si>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</si>
  <si>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</si>
  <si>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</si>
  <si>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</si>
  <si>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</si>
  <si>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</si>
  <si>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</si>
  <si>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</si>
  <si>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</si>
  <si>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</si>
  <si>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</si>
  <si>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</si>
  <si>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</si>
  <si>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</si>
  <si>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</si>
  <si>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</si>
  <si>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</si>
  <si>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</si>
  <si>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</si>
  <si>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</si>
  <si>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</si>
  <si>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</si>
  <si>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</si>
  <si>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</si>
  <si>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</si>
  <si>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</si>
  <si>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</si>
  <si>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</si>
  <si>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</si>
  <si>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</si>
  <si>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</si>
  <si>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</si>
  <si>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</si>
  <si>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</si>
  <si>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</si>
  <si>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</si>
  <si>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</si>
  <si>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</si>
  <si>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</si>
  <si>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</si>
  <si>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</si>
  <si>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</si>
  <si>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</si>
  <si>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</si>
  <si>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</si>
  <si>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</si>
  <si>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</si>
  <si>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</si>
  <si>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</si>
  <si>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</si>
  <si>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</si>
  <si>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</si>
  <si>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</si>
  <si>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</si>
  <si>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</si>
  <si>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</si>
  <si>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</si>
  <si>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</si>
  <si>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</si>
  <si>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</si>
  <si>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</si>
  <si>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</si>
  <si>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</si>
  <si>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</si>
  <si>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</si>
  <si>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</si>
  <si>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</si>
  <si>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</si>
  <si>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</si>
  <si>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</si>
  <si>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</si>
  <si>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</si>
  <si>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</si>
  <si>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</si>
  <si>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</si>
  <si>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</si>
  <si>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</si>
  <si>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</si>
  <si>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</si>
  <si>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</si>
  <si>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</si>
  <si>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</si>
  <si>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</si>
  <si>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</si>
  <si>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</si>
  <si>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</si>
  <si>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</si>
  <si>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</si>
  <si>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</si>
  <si>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</si>
  <si>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</si>
  <si>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</si>
  <si>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</si>
  <si>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</si>
  <si>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</si>
  <si>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</si>
  <si>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</si>
  <si>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</si>
  <si>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</si>
  <si>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</si>
  <si>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</si>
  <si>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</si>
  <si>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</si>
  <si>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</si>
  <si>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</si>
  <si>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EG</t>
  </si>
  <si>
    <t>AL</t>
  </si>
  <si>
    <t>DZ</t>
  </si>
  <si>
    <t>AD</t>
  </si>
  <si>
    <t>AO</t>
  </si>
  <si>
    <t>AI</t>
  </si>
  <si>
    <t>AG</t>
  </si>
  <si>
    <t>GQ</t>
  </si>
  <si>
    <t>AR</t>
  </si>
  <si>
    <t>AM</t>
  </si>
  <si>
    <t>AW</t>
  </si>
  <si>
    <t>AZ</t>
  </si>
  <si>
    <t>ET</t>
  </si>
  <si>
    <t>AU</t>
  </si>
  <si>
    <t>BS</t>
  </si>
  <si>
    <t>BH</t>
  </si>
  <si>
    <t>BD</t>
  </si>
  <si>
    <t>BB</t>
  </si>
  <si>
    <t>BZ</t>
  </si>
  <si>
    <t>BJ</t>
  </si>
  <si>
    <t>BM</t>
  </si>
  <si>
    <t>BT</t>
  </si>
  <si>
    <t>BO</t>
  </si>
  <si>
    <t>BA</t>
  </si>
  <si>
    <t>BW</t>
  </si>
  <si>
    <t>BR</t>
  </si>
  <si>
    <t>BN</t>
  </si>
  <si>
    <t>BF</t>
  </si>
  <si>
    <t>BI</t>
  </si>
  <si>
    <t>CL</t>
  </si>
  <si>
    <t>CN</t>
  </si>
  <si>
    <t>CK</t>
  </si>
  <si>
    <t>CR</t>
  </si>
  <si>
    <t>DM</t>
  </si>
  <si>
    <t>DO</t>
  </si>
  <si>
    <t>DJ</t>
  </si>
  <si>
    <t>EC</t>
  </si>
  <si>
    <t>SV</t>
  </si>
  <si>
    <t>CI</t>
  </si>
  <si>
    <t>ER</t>
  </si>
  <si>
    <t>FJ</t>
  </si>
  <si>
    <t>GA</t>
  </si>
  <si>
    <t>GM</t>
  </si>
  <si>
    <t>GE</t>
  </si>
  <si>
    <t>GH</t>
  </si>
  <si>
    <t>GI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</si>
  <si>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</si>
  <si>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</si>
  <si>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</si>
  <si>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</si>
  <si>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</si>
  <si>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</si>
  <si>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</si>
  <si>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</si>
  <si>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</si>
  <si>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HN</t>
  </si>
  <si>
    <t>HK</t>
  </si>
  <si>
    <t>IN</t>
  </si>
  <si>
    <t>ID</t>
  </si>
  <si>
    <t>IM</t>
  </si>
  <si>
    <t>IQ</t>
  </si>
  <si>
    <t>IR</t>
  </si>
  <si>
    <t>IL</t>
  </si>
  <si>
    <t>JM</t>
  </si>
  <si>
    <t>YE</t>
  </si>
  <si>
    <t>JE</t>
  </si>
  <si>
    <t>JO</t>
  </si>
  <si>
    <t>KY</t>
  </si>
  <si>
    <t>KH</t>
  </si>
  <si>
    <t>CM</t>
  </si>
  <si>
    <t>CV</t>
  </si>
  <si>
    <t>KZ</t>
  </si>
  <si>
    <t>QA</t>
  </si>
  <si>
    <t>KE</t>
  </si>
  <si>
    <t>KG</t>
  </si>
  <si>
    <t>KI</t>
  </si>
  <si>
    <t>CC</t>
  </si>
  <si>
    <t>CO</t>
  </si>
  <si>
    <t>KM</t>
  </si>
  <si>
    <t>CD</t>
  </si>
  <si>
    <t>KR</t>
  </si>
  <si>
    <t>KP</t>
  </si>
  <si>
    <t>HR</t>
  </si>
  <si>
    <t>CU</t>
  </si>
  <si>
    <t>KW</t>
  </si>
  <si>
    <t>LA</t>
  </si>
  <si>
    <t>LS</t>
  </si>
  <si>
    <t>LB</t>
  </si>
  <si>
    <t>LR</t>
  </si>
  <si>
    <t>LY</t>
  </si>
  <si>
    <t>MO</t>
  </si>
  <si>
    <t>MG</t>
  </si>
  <si>
    <t>MW</t>
  </si>
  <si>
    <t>MY</t>
  </si>
  <si>
    <t>MV</t>
  </si>
  <si>
    <t>ML</t>
  </si>
  <si>
    <t>MA</t>
  </si>
  <si>
    <t>MH</t>
  </si>
  <si>
    <t>MR</t>
  </si>
  <si>
    <t>MU</t>
  </si>
  <si>
    <t>MK</t>
  </si>
  <si>
    <t>MX</t>
  </si>
  <si>
    <t>FM</t>
  </si>
  <si>
    <t>MD</t>
  </si>
  <si>
    <t>MC</t>
  </si>
  <si>
    <t>MN</t>
  </si>
  <si>
    <t>ME</t>
  </si>
  <si>
    <t>MZ</t>
  </si>
  <si>
    <t>MM</t>
  </si>
  <si>
    <t>NA</t>
  </si>
  <si>
    <t>NR</t>
  </si>
  <si>
    <t>NP</t>
  </si>
  <si>
    <t>NZ</t>
  </si>
  <si>
    <t>NI</t>
  </si>
  <si>
    <t>NE</t>
  </si>
  <si>
    <t>NG</t>
  </si>
  <si>
    <t>OM</t>
  </si>
  <si>
    <t>TL</t>
  </si>
  <si>
    <t>PK</t>
  </si>
  <si>
    <t>PS</t>
  </si>
  <si>
    <t>PW</t>
  </si>
  <si>
    <t>PA</t>
  </si>
  <si>
    <t>PG</t>
  </si>
  <si>
    <t>PY</t>
  </si>
  <si>
    <t>PE</t>
  </si>
  <si>
    <t>PH</t>
  </si>
  <si>
    <t>PR</t>
  </si>
  <si>
    <t>RW</t>
  </si>
  <si>
    <t>RU</t>
  </si>
  <si>
    <t>SB</t>
  </si>
  <si>
    <t>ZM</t>
  </si>
  <si>
    <t>WS</t>
  </si>
  <si>
    <t>SM</t>
  </si>
  <si>
    <t>ST</t>
  </si>
  <si>
    <t>SA</t>
  </si>
  <si>
    <t>SN</t>
  </si>
  <si>
    <t>RS</t>
  </si>
  <si>
    <t>SC</t>
  </si>
  <si>
    <t>SL</t>
  </si>
  <si>
    <t>ZW</t>
  </si>
  <si>
    <t>SG</t>
  </si>
  <si>
    <t>SO</t>
  </si>
  <si>
    <t>LK</t>
  </si>
  <si>
    <t>KN</t>
  </si>
  <si>
    <t>LC</t>
  </si>
  <si>
    <t>VC</t>
  </si>
  <si>
    <t>ZA</t>
  </si>
  <si>
    <t>SD</t>
  </si>
  <si>
    <t>SR</t>
  </si>
  <si>
    <t>SZ</t>
  </si>
  <si>
    <t>SY</t>
  </si>
  <si>
    <t>TJ</t>
  </si>
  <si>
    <t>TW</t>
  </si>
  <si>
    <t>TZ</t>
  </si>
  <si>
    <t>TH</t>
  </si>
  <si>
    <t>TG</t>
  </si>
  <si>
    <t>TO</t>
  </si>
  <si>
    <t>TT</t>
  </si>
  <si>
    <t>TD</t>
  </si>
  <si>
    <t>TN</t>
  </si>
  <si>
    <t>TR</t>
  </si>
  <si>
    <t>TM</t>
  </si>
  <si>
    <t>TV</t>
  </si>
  <si>
    <t>UG</t>
  </si>
  <si>
    <t>UA</t>
  </si>
  <si>
    <t>UY</t>
  </si>
  <si>
    <t>UZ</t>
  </si>
  <si>
    <t>VU</t>
  </si>
  <si>
    <t>VA</t>
  </si>
  <si>
    <t>VE</t>
  </si>
  <si>
    <t>AE</t>
  </si>
  <si>
    <t>VN</t>
  </si>
  <si>
    <t>BY</t>
  </si>
  <si>
    <t>EH</t>
  </si>
  <si>
    <t>CF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</si>
  <si>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</si>
  <si>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</si>
  <si>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</si>
  <si>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</si>
  <si>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</si>
  <si>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</si>
  <si>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</si>
  <si>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</si>
  <si>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</si>
  <si>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</si>
  <si>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</si>
  <si>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</si>
  <si>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</si>
  <si>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</si>
  <si>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</si>
  <si>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</si>
  <si>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</si>
  <si>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</si>
  <si>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</si>
  <si>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</si>
  <si>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</si>
  <si>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</si>
  <si>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</si>
  <si>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</si>
  <si>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</si>
  <si>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</si>
  <si>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</si>
  <si>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</si>
  <si>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</si>
  <si>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</si>
  <si>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</si>
  <si>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</si>
  <si>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</si>
  <si>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</si>
  <si>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</si>
  <si>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</si>
  <si>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</si>
  <si>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</si>
  <si>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</si>
  <si>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</si>
  <si>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</si>
  <si>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</si>
  <si>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</si>
  <si>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</si>
  <si>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</si>
  <si>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</si>
  <si>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</si>
  <si>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</si>
  <si>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</si>
  <si>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</si>
  <si>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</si>
  <si>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</si>
  <si>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</si>
  <si>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</si>
  <si>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</si>
  <si>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</si>
  <si>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</si>
  <si>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</si>
  <si>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</si>
  <si>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</si>
  <si>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</si>
  <si>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</si>
  <si>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</si>
  <si>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</si>
  <si>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22.10.2020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</si>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</sst>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1">
    <xf numFmtId="0" fontId="0" fillId="0" borderId="0"/>
  </cellStyleXfs>
  <cellXfs count="343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0" fillId="0" borderId="0" xfId="0" applyNumberFormat="1" applyAlignment="1"/>
    <xf numFmtId="164" fontId="5" fillId="0" borderId="0" xfId="0" applyNumberFormat="1" applyFont="1" applyAlignment="1"/>
    <xf numFmtId="164" fontId="12" fillId="0" borderId="0" xfId="0" applyNumberFormat="1" applyFont="1" applyAlignment="1"/>
    <xf numFmtId="164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/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164" fontId="7" fillId="0" borderId="0" xfId="0" applyNumberFormat="1" applyFont="1" applyAlignment="1">
      <alignment vertical="top"/>
    </xf>
    <xf numFmtId="164" fontId="16" fillId="5" borderId="6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/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/>
    <xf numFmtId="165" fontId="19" fillId="2" borderId="3" xfId="0" applyNumberFormat="1" applyFont="1" applyFill="1" applyBorder="1" applyAlignment="1"/>
    <xf numFmtId="165" fontId="19" fillId="4" borderId="7" xfId="0" applyNumberFormat="1" applyFont="1" applyFill="1" applyBorder="1" applyAlignment="1"/>
    <xf numFmtId="165" fontId="19" fillId="2" borderId="7" xfId="0" applyNumberFormat="1" applyFont="1" applyFill="1" applyBorder="1" applyAlignment="1"/>
    <xf numFmtId="164" fontId="19" fillId="2" borderId="0" xfId="0" applyNumberFormat="1" applyFont="1" applyFill="1" applyAlignment="1"/>
    <xf numFmtId="164" fontId="13" fillId="0" borderId="0" xfId="0" applyNumberFormat="1" applyFont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0" borderId="7" xfId="0" applyNumberFormat="1" applyFont="1" applyBorder="1" applyAlignment="1"/>
    <xf numFmtId="164" fontId="0" fillId="0" borderId="0" xfId="0" applyNumberFormat="1" applyAlignment="1">
      <alignment horizontal="left"/>
    </xf>
    <xf numFmtId="164" fontId="18" fillId="6" borderId="1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164" fontId="13" fillId="0" borderId="0" xfId="0" applyNumberFormat="1" applyFont="1" applyAlignment="1"/>
    <xf numFmtId="164" fontId="7" fillId="0" borderId="0" xfId="0" applyNumberFormat="1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0" fillId="0" borderId="6" xfId="0" applyBorder="1"/>
    <xf numFmtId="164" fontId="16" fillId="3" borderId="2" xfId="0" applyNumberFormat="1" applyFont="1" applyFill="1" applyBorder="1" applyAlignment="1">
      <alignment horizontal="center"/>
    </xf>
    <xf numFmtId="0" fontId="9" fillId="0" borderId="0" xfId="0" applyFont="1" applyAlignment="1"/>
    <xf numFmtId="164" fontId="19" fillId="0" borderId="3" xfId="0" applyNumberFormat="1" applyFont="1" applyBorder="1" applyAlignment="1">
      <alignment vertical="top"/>
    </xf>
    <xf numFmtId="0" fontId="0" fillId="0" borderId="3" xfId="0" applyBorder="1"/>
    <xf numFmtId="164" fontId="19" fillId="2" borderId="7" xfId="0" applyNumberFormat="1" applyFont="1" applyFill="1" applyBorder="1" applyAlignment="1">
      <alignment vertical="center"/>
    </xf>
    <xf numFmtId="0" fontId="0" fillId="0" borderId="7" xfId="0" applyBorder="1"/>
    <xf numFmtId="0" fontId="19" fillId="0" borderId="0" xfId="0" applyFont="1" applyAlignment="1">
      <alignment horizontal="left" vertical="center" wrapText="1"/>
    </xf>
    <xf numFmtId="164" fontId="0" fillId="0" borderId="0" xfId="0" applyNumberFormat="1" applyAlignment="1"/>
    <xf numFmtId="164" fontId="18" fillId="6" borderId="2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top"/>
    </xf>
    <xf numFmtId="164" fontId="18" fillId="6" borderId="1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0" fontId="13" fillId="0" borderId="0" xfId="0" applyFont="1" applyAlignment="1"/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9" xfId="0" applyBorder="1"/>
    <xf numFmtId="164" fontId="18" fillId="6" borderId="10" xfId="0" applyNumberFormat="1" applyFont="1" applyFill="1" applyBorder="1" applyAlignment="1">
      <alignment vertical="top" wrapText="1"/>
    </xf>
    <xf numFmtId="0" fontId="0" fillId="0" borderId="94" xfId="0" applyBorder="1"/>
    <xf numFmtId="0" fontId="0" fillId="0" borderId="10" xfId="0" applyBorder="1"/>
    <xf numFmtId="164" fontId="22" fillId="5" borderId="20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19" xfId="0" applyBorder="1"/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0" fontId="0" fillId="0" borderId="58" xfId="0" applyBorder="1"/>
    <xf numFmtId="0" fontId="0" fillId="0" borderId="43" xfId="0" applyBorder="1"/>
    <xf numFmtId="164" fontId="18" fillId="6" borderId="63" xfId="0" applyNumberFormat="1" applyFont="1" applyFill="1" applyBorder="1" applyAlignment="1">
      <alignment horizontal="left" vertical="top" wrapText="1"/>
    </xf>
    <xf numFmtId="0" fontId="0" fillId="0" borderId="95" xfId="0" applyBorder="1"/>
    <xf numFmtId="0" fontId="0" fillId="0" borderId="69" xfId="0" applyBorder="1"/>
    <xf numFmtId="164" fontId="18" fillId="6" borderId="64" xfId="0" applyNumberFormat="1" applyFont="1" applyFill="1" applyBorder="1" applyAlignment="1">
      <alignment horizontal="left" wrapText="1"/>
    </xf>
    <xf numFmtId="0" fontId="0" fillId="0" borderId="84" xfId="0" applyBorder="1"/>
    <xf numFmtId="164" fontId="18" fillId="6" borderId="62" xfId="0" applyNumberFormat="1" applyFont="1" applyFill="1" applyBorder="1" applyAlignment="1">
      <alignment horizontal="left" vertical="top" wrapText="1"/>
    </xf>
    <xf numFmtId="0" fontId="0" fillId="0" borderId="96" xfId="0" applyBorder="1"/>
    <xf numFmtId="164" fontId="18" fillId="6" borderId="69" xfId="0" applyNumberFormat="1" applyFont="1" applyFill="1" applyBorder="1" applyAlignment="1">
      <alignment horizontal="left" wrapText="1"/>
    </xf>
    <xf numFmtId="0" fontId="0" fillId="0" borderId="0" xfId="0" applyAlignment="1"/>
    <xf numFmtId="164" fontId="19" fillId="0" borderId="83" xfId="0" applyNumberFormat="1" applyFont="1" applyBorder="1" applyAlignment="1">
      <alignment horizontal="left" vertical="top" wrapText="1"/>
    </xf>
    <xf numFmtId="0" fontId="0" fillId="0" borderId="78" xfId="0" applyBorder="1"/>
    <xf numFmtId="164" fontId="19" fillId="0" borderId="91" xfId="0" applyNumberFormat="1" applyFont="1" applyBorder="1" applyAlignment="1">
      <alignment horizontal="left" vertical="center" wrapText="1"/>
    </xf>
    <xf numFmtId="0" fontId="0" fillId="0" borderId="9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590550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2"/>
  <sheetViews>
    <sheetView showGridLines="0" showRowColHeaders="0" tabSelected="1" zoomScaleNormal="100" workbookViewId="0"/>
  </sheetViews>
  <sheetFormatPr baseColWidth="10" defaultColWidth="9.140625" defaultRowHeight="12.75" x14ac:dyDescent="0.2"/>
  <cols>
    <col min="1" max="1" width="0.85546875" style="1" customWidth="1"/>
    <col min="2" max="2" width="27.7109375" style="2" customWidth="1"/>
    <col min="3" max="3" width="7.7109375" style="2" customWidth="1"/>
    <col min="4" max="9" width="13.7109375" style="2" customWidth="1"/>
    <col min="10" max="1025" width="6.28515625" style="2" customWidth="1"/>
  </cols>
  <sheetData>
    <row r="1" spans="1:10" ht="5.0999999999999996" customHeight="1" x14ac:dyDescent="0.2">
      <c r="A1" s="2"/>
    </row>
    <row r="2" spans="1:10" ht="15" customHeight="1" x14ac:dyDescent="0.2">
      <c r="A2" s="2"/>
      <c r="B2" s="3"/>
      <c r="G2" s="4" t="s">
        <v>0</v>
      </c>
      <c r="H2" s="5"/>
      <c r="I2" s="5"/>
    </row>
    <row r="3" spans="1:10" ht="15" customHeight="1" x14ac:dyDescent="0.2">
      <c r="A3" s="2"/>
      <c r="G3" s="6" t="s">
        <v>1</v>
      </c>
      <c r="H3" s="7"/>
      <c r="I3" s="7"/>
    </row>
    <row r="4" spans="1:10" ht="15" customHeight="1" x14ac:dyDescent="0.2">
      <c r="A4" s="2"/>
      <c r="G4" s="6" t="s">
        <v>2</v>
      </c>
      <c r="H4" s="7"/>
      <c r="I4" s="7"/>
      <c r="J4" s="8"/>
    </row>
    <row r="5" spans="1:10" ht="15" customHeight="1" x14ac:dyDescent="0.2">
      <c r="A5" s="2"/>
      <c r="G5" s="6" t="s">
        <v>3</v>
      </c>
      <c r="H5" s="7"/>
      <c r="I5" s="7"/>
      <c r="J5" s="8"/>
    </row>
    <row r="6" spans="1:10" ht="15" customHeight="1" x14ac:dyDescent="0.2">
      <c r="A6" s="2"/>
      <c r="G6" s="6" t="s">
        <v>4</v>
      </c>
      <c r="H6" s="7"/>
      <c r="I6" s="7"/>
      <c r="J6" s="8"/>
    </row>
    <row r="7" spans="1:10" ht="15" customHeight="1" x14ac:dyDescent="0.2">
      <c r="A7" s="2"/>
      <c r="G7" s="6" t="s">
        <v>5</v>
      </c>
      <c r="H7" s="7"/>
      <c r="I7" s="7"/>
    </row>
    <row r="8" spans="1:10" s="9" customFormat="1" ht="14.1" customHeight="1" x14ac:dyDescent="0.2">
      <c r="A8" s="10"/>
      <c r="B8" s="2"/>
      <c r="C8" s="2"/>
      <c r="D8" s="2"/>
      <c r="E8" s="2"/>
      <c r="G8" s="6" t="s">
        <v>6</v>
      </c>
      <c r="H8" s="7"/>
      <c r="I8" s="7"/>
      <c r="J8" s="2"/>
    </row>
    <row r="9" spans="1:10" ht="15" customHeight="1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10" ht="15" customHeight="1" x14ac:dyDescent="0.2">
      <c r="A10" s="10"/>
    </row>
    <row r="11" spans="1:10" ht="15" customHeight="1" x14ac:dyDescent="0.2">
      <c r="A11" s="10"/>
    </row>
    <row r="12" spans="1:10" ht="15" customHeight="1" x14ac:dyDescent="0.2">
      <c r="A12" s="10"/>
    </row>
    <row r="13" spans="1:10" ht="15" customHeight="1" x14ac:dyDescent="0.2">
      <c r="A13" s="10"/>
      <c r="B13" s="2" t="s">
        <v>7</v>
      </c>
    </row>
    <row r="14" spans="1:10" ht="15" customHeight="1" x14ac:dyDescent="0.2">
      <c r="A14" s="10"/>
      <c r="B14" s="14" t="s">
        <v>8</v>
      </c>
      <c r="C14" s="15"/>
      <c r="D14" s="15"/>
      <c r="E14" s="15"/>
      <c r="F14" s="15"/>
      <c r="G14" s="15"/>
      <c r="H14" s="15"/>
      <c r="I14" s="15"/>
    </row>
    <row r="15" spans="1:10" ht="6.75" customHeight="1" x14ac:dyDescent="0.2">
      <c r="A15" s="10"/>
      <c r="B15" s="16"/>
    </row>
    <row r="16" spans="1:10" ht="15" customHeight="1" x14ac:dyDescent="0.2">
      <c r="A16" s="10"/>
      <c r="B16" s="17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10"/>
      <c r="B17" s="17" t="str">
        <f>UebInstitutQuartal</f>
        <v>3. Quartal 2020</v>
      </c>
    </row>
    <row r="18" spans="1:12" ht="21" customHeight="1" x14ac:dyDescent="0.2">
      <c r="A18" s="10"/>
    </row>
    <row r="19" spans="1:12" s="9" customFormat="1" ht="13.9" customHeight="1" x14ac:dyDescent="0.2">
      <c r="A19" s="18">
        <v>0</v>
      </c>
      <c r="B19" s="19" t="s">
        <v>9</v>
      </c>
      <c r="C19" s="19"/>
      <c r="D19" s="299" t="s">
        <v>10</v>
      </c>
      <c r="E19" s="300"/>
      <c r="F19" s="299" t="s">
        <v>11</v>
      </c>
      <c r="G19" s="300"/>
      <c r="H19" s="301" t="s">
        <v>12</v>
      </c>
      <c r="I19" s="302"/>
      <c r="J19" s="2"/>
      <c r="L19" s="2"/>
    </row>
    <row r="20" spans="1:12" s="9" customFormat="1" ht="15" customHeight="1" x14ac:dyDescent="0.2">
      <c r="A20" s="18">
        <v>0</v>
      </c>
      <c r="B20" s="20" t="s">
        <v>13</v>
      </c>
      <c r="C20" s="21"/>
      <c r="D20" s="22" t="str">
        <f>AktQuartKurz&amp;" "&amp;AktJahr</f>
        <v>Q3 2020</v>
      </c>
      <c r="E20" s="23" t="str">
        <f>AktQuartKurz&amp;" "&amp;(AktJahr-1)</f>
        <v>Q3 2019</v>
      </c>
      <c r="F20" s="24" t="str">
        <f>D20</f>
        <v>Q3 2020</v>
      </c>
      <c r="G20" s="23" t="str">
        <f>E20</f>
        <v>Q3 2019</v>
      </c>
      <c r="H20" s="24" t="str">
        <f>D20</f>
        <v>Q3 2020</v>
      </c>
      <c r="I20" s="23" t="str">
        <f>E20</f>
        <v>Q3 2019</v>
      </c>
      <c r="J20" s="2"/>
      <c r="L20" s="2"/>
    </row>
    <row r="21" spans="1:12" ht="15" customHeight="1" x14ac:dyDescent="0.2">
      <c r="A21" s="18">
        <v>0</v>
      </c>
      <c r="B21" s="25" t="s">
        <v>14</v>
      </c>
      <c r="C21" s="26" t="str">
        <f>"("&amp;Einheit_Waehrung&amp;")"</f>
        <v>(Mio. €)</v>
      </c>
      <c r="D21" s="27">
        <v>3936.96</v>
      </c>
      <c r="E21" s="28">
        <v>3976.11</v>
      </c>
      <c r="F21" s="27">
        <v>4067.616</v>
      </c>
      <c r="G21" s="28">
        <v>4135.5479999999998</v>
      </c>
      <c r="H21" s="27">
        <v>3945.2979999999998</v>
      </c>
      <c r="I21" s="28">
        <v>3986.9560000000001</v>
      </c>
    </row>
    <row r="22" spans="1:12" ht="15" customHeight="1" x14ac:dyDescent="0.2">
      <c r="A22" s="18">
        <v>0</v>
      </c>
      <c r="B22" s="29" t="s">
        <v>15</v>
      </c>
      <c r="C22" s="30" t="str">
        <f>C21</f>
        <v>(Mio. €)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</row>
    <row r="23" spans="1:12" ht="15" customHeight="1" x14ac:dyDescent="0.2">
      <c r="A23" s="18">
        <v>0</v>
      </c>
      <c r="B23" s="33" t="s">
        <v>16</v>
      </c>
      <c r="C23" s="34" t="str">
        <f>C21</f>
        <v>(Mio. €)</v>
      </c>
      <c r="D23" s="35">
        <v>9470.4340000000011</v>
      </c>
      <c r="E23" s="36">
        <v>7655.2489999999998</v>
      </c>
      <c r="F23" s="35">
        <v>10311.516</v>
      </c>
      <c r="G23" s="36">
        <v>8381.98</v>
      </c>
      <c r="H23" s="35">
        <v>9833.0969999999998</v>
      </c>
      <c r="I23" s="36">
        <v>8010.6509999999998</v>
      </c>
    </row>
    <row r="24" spans="1:12" ht="15" customHeight="1" x14ac:dyDescent="0.2">
      <c r="A24" s="18">
        <v>0</v>
      </c>
      <c r="B24" s="37" t="s">
        <v>15</v>
      </c>
      <c r="C24" s="38" t="str">
        <f>C21</f>
        <v>(Mio. €)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</row>
    <row r="25" spans="1:12" ht="15" customHeight="1" x14ac:dyDescent="0.2">
      <c r="A25" s="18">
        <v>0</v>
      </c>
      <c r="B25" s="41" t="s">
        <v>17</v>
      </c>
      <c r="C25" s="26" t="str">
        <f>C21</f>
        <v>(Mio. €)</v>
      </c>
      <c r="D25" s="27">
        <f t="shared" ref="D25:I25" si="0">D23-D21</f>
        <v>5533.4740000000011</v>
      </c>
      <c r="E25" s="28">
        <f t="shared" si="0"/>
        <v>3679.1389999999997</v>
      </c>
      <c r="F25" s="27">
        <f t="shared" si="0"/>
        <v>6243.9</v>
      </c>
      <c r="G25" s="28">
        <f t="shared" si="0"/>
        <v>4246.4319999999998</v>
      </c>
      <c r="H25" s="27">
        <f t="shared" si="0"/>
        <v>5887.799</v>
      </c>
      <c r="I25" s="28">
        <f t="shared" si="0"/>
        <v>4023.6949999999997</v>
      </c>
    </row>
    <row r="26" spans="1:12" ht="15" customHeight="1" x14ac:dyDescent="0.2">
      <c r="A26" s="18">
        <v>0</v>
      </c>
      <c r="B26" s="303" t="s">
        <v>18</v>
      </c>
      <c r="C26" s="304"/>
      <c r="D26" s="39">
        <f t="shared" ref="D26:I26" si="1">IF(D21=0,0,100*D25/D21)</f>
        <v>140.55194871169635</v>
      </c>
      <c r="E26" s="40">
        <f t="shared" si="1"/>
        <v>92.531117096860996</v>
      </c>
      <c r="F26" s="39">
        <f t="shared" si="1"/>
        <v>153.50269051945907</v>
      </c>
      <c r="G26" s="40">
        <f t="shared" si="1"/>
        <v>102.68124079323948</v>
      </c>
      <c r="H26" s="39">
        <f t="shared" si="1"/>
        <v>149.23584986482643</v>
      </c>
      <c r="I26" s="40">
        <f t="shared" si="1"/>
        <v>100.92147994610424</v>
      </c>
    </row>
    <row r="27" spans="1:12" ht="12" customHeight="1" x14ac:dyDescent="0.2">
      <c r="A27" s="10"/>
      <c r="B27" s="43"/>
      <c r="C27" s="29"/>
      <c r="D27" s="44"/>
      <c r="E27" s="45"/>
      <c r="F27" s="44"/>
      <c r="G27" s="45"/>
      <c r="H27" s="44"/>
      <c r="I27" s="45"/>
    </row>
    <row r="28" spans="1:12" ht="30" customHeight="1" x14ac:dyDescent="0.2">
      <c r="A28" s="10"/>
      <c r="B28" s="46" t="s">
        <v>19</v>
      </c>
      <c r="C28" s="47" t="str">
        <f>C21</f>
        <v>(Mio. €)</v>
      </c>
      <c r="D28" s="48">
        <v>5533.4740000000002</v>
      </c>
      <c r="E28" s="49">
        <v>3679.1390000000001</v>
      </c>
      <c r="F28" s="48">
        <v>6243.9000000000005</v>
      </c>
      <c r="G28" s="49">
        <v>4246.4319999999998</v>
      </c>
      <c r="H28" s="50"/>
      <c r="I28" s="51"/>
    </row>
    <row r="29" spans="1:12" ht="15" customHeight="1" x14ac:dyDescent="0.2">
      <c r="A29" s="18">
        <v>0</v>
      </c>
      <c r="B29" s="303" t="s">
        <v>18</v>
      </c>
      <c r="C29" s="304"/>
      <c r="D29" s="39">
        <f>IF(D21=0,0,100*D28/D21)</f>
        <v>140.55194871169633</v>
      </c>
      <c r="E29" s="40">
        <f>IF(E21=0,0,100*E28/E21)</f>
        <v>92.53111709686101</v>
      </c>
      <c r="F29" s="39">
        <f>IF(F21=0,0,100*F28/F21)</f>
        <v>153.50269051945907</v>
      </c>
      <c r="G29" s="40">
        <f>IF(G21=0,0,100*G28/G21)</f>
        <v>102.68124079323948</v>
      </c>
      <c r="H29" s="52"/>
      <c r="I29" s="52"/>
    </row>
    <row r="30" spans="1:12" ht="12" customHeight="1" x14ac:dyDescent="0.2">
      <c r="A30" s="10"/>
      <c r="B30" s="43" t="str">
        <f>FnRwbBerH</f>
        <v>* Für die Berechnung des Risikobarwertes wurde der dynamische Ansatz gem. § 5 Abs. 1 Nr. 2 PfandBarwertV verwendet.</v>
      </c>
      <c r="C30" s="29"/>
      <c r="D30" s="44"/>
      <c r="E30" s="44"/>
      <c r="F30" s="44"/>
      <c r="G30" s="44"/>
      <c r="H30" s="44"/>
      <c r="I30" s="44"/>
    </row>
    <row r="31" spans="1:12" ht="20.100000000000001" customHeight="1" x14ac:dyDescent="0.2">
      <c r="A31" s="2"/>
      <c r="B31" s="9"/>
      <c r="C31" s="9"/>
      <c r="D31" s="9"/>
      <c r="E31" s="9"/>
      <c r="F31" s="9"/>
      <c r="G31" s="9"/>
      <c r="H31" s="9"/>
      <c r="I31" s="9"/>
    </row>
    <row r="32" spans="1:12" s="9" customFormat="1" ht="13.9" customHeight="1" x14ac:dyDescent="0.2">
      <c r="A32" s="18">
        <v>1</v>
      </c>
      <c r="B32" s="19" t="s">
        <v>9</v>
      </c>
      <c r="C32" s="19"/>
      <c r="D32" s="299" t="s">
        <v>10</v>
      </c>
      <c r="E32" s="300"/>
      <c r="F32" s="299" t="s">
        <v>11</v>
      </c>
      <c r="G32" s="300"/>
      <c r="H32" s="301" t="s">
        <v>12</v>
      </c>
      <c r="I32" s="302"/>
      <c r="J32" s="2"/>
    </row>
    <row r="33" spans="1:10" ht="15" customHeight="1" x14ac:dyDescent="0.2">
      <c r="A33" s="18">
        <v>1</v>
      </c>
      <c r="B33" s="20" t="s">
        <v>13</v>
      </c>
      <c r="C33" s="21"/>
      <c r="D33" s="22" t="str">
        <f>AktQuartKurz&amp;" "&amp;AktJahr</f>
        <v>Q3 2020</v>
      </c>
      <c r="E33" s="23" t="str">
        <f>AktQuartKurz&amp;" "&amp;(AktJahr-1)</f>
        <v>Q3 2019</v>
      </c>
      <c r="F33" s="24" t="str">
        <f>D33</f>
        <v>Q3 2020</v>
      </c>
      <c r="G33" s="23" t="str">
        <f>E33</f>
        <v>Q3 2019</v>
      </c>
      <c r="H33" s="24" t="str">
        <f>D33</f>
        <v>Q3 2020</v>
      </c>
      <c r="I33" s="23" t="str">
        <f>E33</f>
        <v>Q3 2019</v>
      </c>
    </row>
    <row r="34" spans="1:10" ht="15" customHeight="1" x14ac:dyDescent="0.2">
      <c r="A34" s="18">
        <v>1</v>
      </c>
      <c r="B34" s="25" t="s">
        <v>20</v>
      </c>
      <c r="C34" s="26" t="str">
        <f>"("&amp;Einheit_Waehrung&amp;")"</f>
        <v>(Mio. €)</v>
      </c>
      <c r="D34" s="27">
        <v>17853.14</v>
      </c>
      <c r="E34" s="28">
        <v>18167.257000000001</v>
      </c>
      <c r="F34" s="27">
        <v>20092.962</v>
      </c>
      <c r="G34" s="28">
        <v>20625.378000000001</v>
      </c>
      <c r="H34" s="27">
        <v>18990.641</v>
      </c>
      <c r="I34" s="28">
        <v>19387.644</v>
      </c>
    </row>
    <row r="35" spans="1:10" s="9" customFormat="1" ht="15" customHeight="1" x14ac:dyDescent="0.2">
      <c r="A35" s="18">
        <v>1</v>
      </c>
      <c r="B35" s="42" t="s">
        <v>15</v>
      </c>
      <c r="C35" s="53" t="str">
        <f>C34</f>
        <v>(Mio. €)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2"/>
    </row>
    <row r="36" spans="1:10" ht="15" customHeight="1" x14ac:dyDescent="0.2">
      <c r="A36" s="18">
        <v>1</v>
      </c>
      <c r="B36" s="41" t="s">
        <v>16</v>
      </c>
      <c r="C36" s="26" t="str">
        <f>C34</f>
        <v>(Mio. €)</v>
      </c>
      <c r="D36" s="35">
        <v>22901.897000000001</v>
      </c>
      <c r="E36" s="36">
        <v>22651.15</v>
      </c>
      <c r="F36" s="35">
        <v>27111.484</v>
      </c>
      <c r="G36" s="36">
        <v>26753.248</v>
      </c>
      <c r="H36" s="35">
        <v>24918.43</v>
      </c>
      <c r="I36" s="36">
        <v>24735.742999999999</v>
      </c>
    </row>
    <row r="37" spans="1:10" ht="15" customHeight="1" x14ac:dyDescent="0.2">
      <c r="A37" s="18">
        <v>1</v>
      </c>
      <c r="B37" s="42" t="s">
        <v>15</v>
      </c>
      <c r="C37" s="54" t="str">
        <f>C34</f>
        <v>(Mio. €)</v>
      </c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40">
        <v>0</v>
      </c>
    </row>
    <row r="38" spans="1:10" ht="15" customHeight="1" x14ac:dyDescent="0.2">
      <c r="A38" s="18">
        <v>1</v>
      </c>
      <c r="B38" s="41" t="s">
        <v>17</v>
      </c>
      <c r="C38" s="26" t="str">
        <f>C34</f>
        <v>(Mio. €)</v>
      </c>
      <c r="D38" s="27">
        <f t="shared" ref="D38:I38" si="2">D36-D34</f>
        <v>5048.7570000000014</v>
      </c>
      <c r="E38" s="28">
        <f t="shared" si="2"/>
        <v>4483.893</v>
      </c>
      <c r="F38" s="27">
        <f t="shared" si="2"/>
        <v>7018.5220000000008</v>
      </c>
      <c r="G38" s="28">
        <f t="shared" si="2"/>
        <v>6127.869999999999</v>
      </c>
      <c r="H38" s="27">
        <f t="shared" si="2"/>
        <v>5927.7890000000007</v>
      </c>
      <c r="I38" s="28">
        <f t="shared" si="2"/>
        <v>5348.0989999999983</v>
      </c>
    </row>
    <row r="39" spans="1:10" ht="15" customHeight="1" x14ac:dyDescent="0.2">
      <c r="A39" s="18">
        <v>1</v>
      </c>
      <c r="B39" s="303" t="s">
        <v>18</v>
      </c>
      <c r="C39" s="304"/>
      <c r="D39" s="39">
        <f t="shared" ref="D39:I39" si="3">IF(D34=0,0,100*D38/D34)</f>
        <v>28.279378305440957</v>
      </c>
      <c r="E39" s="40">
        <f t="shared" si="3"/>
        <v>24.681177791451947</v>
      </c>
      <c r="F39" s="39">
        <f t="shared" si="3"/>
        <v>34.930250701713369</v>
      </c>
      <c r="G39" s="40">
        <f t="shared" si="3"/>
        <v>29.710340338974628</v>
      </c>
      <c r="H39" s="39">
        <f t="shared" si="3"/>
        <v>31.214264963462792</v>
      </c>
      <c r="I39" s="40">
        <f t="shared" si="3"/>
        <v>27.585089761293315</v>
      </c>
    </row>
    <row r="40" spans="1:10" ht="12" customHeight="1" x14ac:dyDescent="0.2">
      <c r="A40" s="10"/>
      <c r="B40" s="43"/>
      <c r="C40" s="29"/>
      <c r="D40" s="44"/>
      <c r="E40" s="45"/>
      <c r="F40" s="44"/>
      <c r="G40" s="45"/>
      <c r="H40" s="44"/>
      <c r="I40" s="45"/>
    </row>
    <row r="41" spans="1:10" ht="30" customHeight="1" x14ac:dyDescent="0.2">
      <c r="A41" s="10"/>
      <c r="B41" s="46" t="s">
        <v>19</v>
      </c>
      <c r="C41" s="47" t="str">
        <f>C34</f>
        <v>(Mio. €)</v>
      </c>
      <c r="D41" s="48">
        <v>5048.7570000000014</v>
      </c>
      <c r="E41" s="49">
        <v>4483.893</v>
      </c>
      <c r="F41" s="48">
        <v>7018.5219999999999</v>
      </c>
      <c r="G41" s="49">
        <v>6127.87</v>
      </c>
      <c r="H41" s="50"/>
      <c r="I41" s="51"/>
    </row>
    <row r="42" spans="1:10" ht="15" customHeight="1" x14ac:dyDescent="0.2">
      <c r="A42" s="18">
        <v>0</v>
      </c>
      <c r="B42" s="303" t="s">
        <v>18</v>
      </c>
      <c r="C42" s="304"/>
      <c r="D42" s="39">
        <f>IF(D34=0,0,100*D41/D34)</f>
        <v>28.279378305440957</v>
      </c>
      <c r="E42" s="40">
        <f>IF(E34=0,0,100*E41/E34)</f>
        <v>24.681177791451947</v>
      </c>
      <c r="F42" s="39">
        <f>IF(F34=0,0,100*F41/F34)</f>
        <v>34.930250701713362</v>
      </c>
      <c r="G42" s="40">
        <f>IF(G34=0,0,100*G41/G34)</f>
        <v>29.710340338974635</v>
      </c>
      <c r="H42" s="52"/>
      <c r="I42" s="52"/>
    </row>
    <row r="43" spans="1:10" s="9" customFormat="1" ht="12" customHeight="1" x14ac:dyDescent="0.2">
      <c r="A43" s="10"/>
      <c r="B43" s="43" t="str">
        <f>FnRwbBerO</f>
        <v>* Für die Berechnung des Risikobarwertes wurde der dynamische Ansatz gem. § 5 Abs. 1 Nr. 2 PfandBarwertV verwendet.</v>
      </c>
      <c r="C43" s="43"/>
      <c r="D43" s="26"/>
      <c r="E43" s="26"/>
      <c r="F43" s="26"/>
      <c r="G43" s="26"/>
      <c r="H43" s="26"/>
      <c r="I43" s="26"/>
      <c r="J43" s="2"/>
    </row>
    <row r="44" spans="1:10" s="9" customFormat="1" ht="20.100000000000001" customHeight="1" x14ac:dyDescent="0.2">
      <c r="A44" s="10"/>
      <c r="J44" s="2"/>
    </row>
    <row r="45" spans="1:10" s="9" customFormat="1" ht="13.9" hidden="1" customHeight="1" x14ac:dyDescent="0.2">
      <c r="A45" s="18">
        <v>2</v>
      </c>
      <c r="B45" s="19" t="s">
        <v>9</v>
      </c>
      <c r="C45" s="19"/>
      <c r="D45" s="299" t="s">
        <v>10</v>
      </c>
      <c r="E45" s="300"/>
      <c r="F45" s="299" t="s">
        <v>11</v>
      </c>
      <c r="G45" s="300"/>
      <c r="H45" s="301" t="s">
        <v>12</v>
      </c>
      <c r="I45" s="302"/>
      <c r="J45" s="2"/>
    </row>
    <row r="46" spans="1:10" s="9" customFormat="1" ht="15" hidden="1" customHeight="1" x14ac:dyDescent="0.2">
      <c r="A46" s="18">
        <v>2</v>
      </c>
      <c r="B46" s="20" t="s">
        <v>13</v>
      </c>
      <c r="C46" s="21"/>
      <c r="D46" s="22" t="str">
        <f>AktQuartKurz&amp;" "&amp;AktJahr</f>
        <v>Q3 2020</v>
      </c>
      <c r="E46" s="23" t="str">
        <f>AktQuartKurz&amp;" "&amp;(AktJahr-1)</f>
        <v>Q3 2019</v>
      </c>
      <c r="F46" s="24" t="str">
        <f>D46</f>
        <v>Q3 2020</v>
      </c>
      <c r="G46" s="23" t="str">
        <f>E46</f>
        <v>Q3 2019</v>
      </c>
      <c r="H46" s="24" t="str">
        <f>D46</f>
        <v>Q3 2020</v>
      </c>
      <c r="I46" s="23" t="str">
        <f>E46</f>
        <v>Q3 2019</v>
      </c>
      <c r="J46" s="2"/>
    </row>
    <row r="47" spans="1:10" ht="15" hidden="1" customHeight="1" x14ac:dyDescent="0.2">
      <c r="A47" s="18">
        <v>2</v>
      </c>
      <c r="B47" s="25" t="s">
        <v>21</v>
      </c>
      <c r="C47" s="26" t="str">
        <f>"("&amp;Einheit_Waehrung&amp;")"</f>
        <v>(Mio. €)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</row>
    <row r="48" spans="1:10" ht="15" hidden="1" customHeight="1" x14ac:dyDescent="0.2">
      <c r="A48" s="18">
        <v>2</v>
      </c>
      <c r="B48" s="42" t="s">
        <v>15</v>
      </c>
      <c r="C48" s="53" t="str">
        <f>C47</f>
        <v>(Mio. €)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</row>
    <row r="49" spans="1:10" ht="15" hidden="1" customHeight="1" x14ac:dyDescent="0.2">
      <c r="A49" s="18">
        <v>2</v>
      </c>
      <c r="B49" s="41" t="s">
        <v>16</v>
      </c>
      <c r="C49" s="26" t="str">
        <f>C47</f>
        <v>(Mio. €)</v>
      </c>
      <c r="D49" s="35">
        <v>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</row>
    <row r="50" spans="1:10" ht="15" hidden="1" customHeight="1" x14ac:dyDescent="0.2">
      <c r="A50" s="18">
        <v>2</v>
      </c>
      <c r="B50" s="42" t="s">
        <v>15</v>
      </c>
      <c r="C50" s="54" t="str">
        <f>C47</f>
        <v>(Mio. €)</v>
      </c>
      <c r="D50" s="39">
        <v>0</v>
      </c>
      <c r="E50" s="40">
        <v>0</v>
      </c>
      <c r="F50" s="39">
        <v>0</v>
      </c>
      <c r="G50" s="40">
        <v>0</v>
      </c>
      <c r="H50" s="39">
        <v>0</v>
      </c>
      <c r="I50" s="40">
        <v>0</v>
      </c>
    </row>
    <row r="51" spans="1:10" ht="15" hidden="1" customHeight="1" x14ac:dyDescent="0.2">
      <c r="A51" s="18">
        <v>2</v>
      </c>
      <c r="B51" s="41" t="s">
        <v>17</v>
      </c>
      <c r="C51" s="26" t="str">
        <f>C47</f>
        <v>(Mio. €)</v>
      </c>
      <c r="D51" s="27">
        <f t="shared" ref="D51:I51" si="4">D49-D47</f>
        <v>0</v>
      </c>
      <c r="E51" s="28">
        <f t="shared" si="4"/>
        <v>0</v>
      </c>
      <c r="F51" s="27">
        <f t="shared" si="4"/>
        <v>0</v>
      </c>
      <c r="G51" s="28">
        <f t="shared" si="4"/>
        <v>0</v>
      </c>
      <c r="H51" s="27">
        <f t="shared" si="4"/>
        <v>0</v>
      </c>
      <c r="I51" s="28">
        <f t="shared" si="4"/>
        <v>0</v>
      </c>
    </row>
    <row r="52" spans="1:10" s="9" customFormat="1" ht="15" hidden="1" customHeight="1" x14ac:dyDescent="0.2">
      <c r="A52" s="18">
        <v>2</v>
      </c>
      <c r="B52" s="303" t="s">
        <v>18</v>
      </c>
      <c r="C52" s="304"/>
      <c r="D52" s="39">
        <f t="shared" ref="D52:I52" si="5">IF(D47=0,0,100*D51/D47)</f>
        <v>0</v>
      </c>
      <c r="E52" s="40">
        <f t="shared" si="5"/>
        <v>0</v>
      </c>
      <c r="F52" s="39">
        <f t="shared" si="5"/>
        <v>0</v>
      </c>
      <c r="G52" s="40">
        <f t="shared" si="5"/>
        <v>0</v>
      </c>
      <c r="H52" s="39">
        <f t="shared" si="5"/>
        <v>0</v>
      </c>
      <c r="I52" s="40">
        <f t="shared" si="5"/>
        <v>0</v>
      </c>
      <c r="J52" s="2"/>
    </row>
    <row r="53" spans="1:10" ht="12" hidden="1" customHeight="1" x14ac:dyDescent="0.2">
      <c r="A53" s="10"/>
      <c r="B53" s="43"/>
      <c r="C53" s="29"/>
      <c r="D53" s="44"/>
      <c r="E53" s="45"/>
      <c r="F53" s="44"/>
      <c r="G53" s="45"/>
      <c r="H53" s="44"/>
      <c r="I53" s="45"/>
    </row>
    <row r="54" spans="1:10" ht="30" hidden="1" customHeight="1" x14ac:dyDescent="0.2">
      <c r="A54" s="10"/>
      <c r="B54" s="46" t="s">
        <v>19</v>
      </c>
      <c r="C54" s="47" t="str">
        <f>C47</f>
        <v>(Mio. €)</v>
      </c>
      <c r="D54" s="48">
        <v>0</v>
      </c>
      <c r="E54" s="49">
        <v>0</v>
      </c>
      <c r="F54" s="48">
        <v>0</v>
      </c>
      <c r="G54" s="49">
        <v>0</v>
      </c>
      <c r="H54" s="50"/>
      <c r="I54" s="51"/>
    </row>
    <row r="55" spans="1:10" ht="15" hidden="1" customHeight="1" x14ac:dyDescent="0.2">
      <c r="A55" s="18">
        <v>0</v>
      </c>
      <c r="B55" s="303" t="s">
        <v>18</v>
      </c>
      <c r="C55" s="304"/>
      <c r="D55" s="39">
        <f>IF(D47=0,0,100*D54/D47)</f>
        <v>0</v>
      </c>
      <c r="E55" s="40">
        <f>IF(E47=0,0,100*E54/E47)</f>
        <v>0</v>
      </c>
      <c r="F55" s="39">
        <f>IF(F47=0,0,100*F54/F47)</f>
        <v>0</v>
      </c>
      <c r="G55" s="40">
        <f>IF(G47=0,0,100*G54/G47)</f>
        <v>0</v>
      </c>
      <c r="H55" s="52"/>
      <c r="I55" s="52"/>
    </row>
    <row r="56" spans="1:10" ht="12" hidden="1" customHeight="1" x14ac:dyDescent="0.2">
      <c r="A56" s="10"/>
      <c r="B56" s="43" t="str">
        <f>FnRwbBerS</f>
        <v>* -</v>
      </c>
      <c r="C56" s="29"/>
      <c r="D56" s="44"/>
      <c r="E56" s="44"/>
      <c r="F56" s="44"/>
      <c r="G56" s="44"/>
      <c r="H56" s="44"/>
      <c r="I56" s="44"/>
    </row>
    <row r="57" spans="1:10" ht="20.100000000000001" hidden="1" customHeight="1" x14ac:dyDescent="0.2">
      <c r="A57" s="10"/>
      <c r="B57" s="9"/>
      <c r="C57" s="9"/>
      <c r="I57" s="9"/>
    </row>
    <row r="58" spans="1:10" s="9" customFormat="1" ht="13.9" hidden="1" customHeight="1" x14ac:dyDescent="0.2">
      <c r="A58" s="18">
        <v>3</v>
      </c>
      <c r="B58" s="19" t="s">
        <v>9</v>
      </c>
      <c r="C58" s="19"/>
      <c r="D58" s="299" t="s">
        <v>10</v>
      </c>
      <c r="E58" s="300"/>
      <c r="F58" s="299" t="s">
        <v>11</v>
      </c>
      <c r="G58" s="300"/>
      <c r="H58" s="301" t="s">
        <v>12</v>
      </c>
      <c r="I58" s="302"/>
      <c r="J58" s="2"/>
    </row>
    <row r="59" spans="1:10" s="9" customFormat="1" ht="15" hidden="1" customHeight="1" x14ac:dyDescent="0.2">
      <c r="A59" s="18">
        <v>3</v>
      </c>
      <c r="B59" s="20" t="s">
        <v>13</v>
      </c>
      <c r="C59" s="21"/>
      <c r="D59" s="22" t="str">
        <f>AktQuartKurz&amp;" "&amp;AktJahr</f>
        <v>Q3 2020</v>
      </c>
      <c r="E59" s="23" t="str">
        <f>AktQuartKurz&amp;" "&amp;(AktJahr-1)</f>
        <v>Q3 2019</v>
      </c>
      <c r="F59" s="24" t="str">
        <f>D59</f>
        <v>Q3 2020</v>
      </c>
      <c r="G59" s="23" t="str">
        <f>E59</f>
        <v>Q3 2019</v>
      </c>
      <c r="H59" s="24" t="str">
        <f>D59</f>
        <v>Q3 2020</v>
      </c>
      <c r="I59" s="23" t="str">
        <f>E59</f>
        <v>Q3 2019</v>
      </c>
      <c r="J59" s="2"/>
    </row>
    <row r="60" spans="1:10" ht="15" hidden="1" customHeight="1" x14ac:dyDescent="0.2">
      <c r="A60" s="18">
        <v>3</v>
      </c>
      <c r="B60" s="25" t="s">
        <v>22</v>
      </c>
      <c r="C60" s="26" t="str">
        <f>"("&amp;Einheit_Waehrung&amp;")"</f>
        <v>(Mio. €)</v>
      </c>
      <c r="D60" s="27">
        <v>0</v>
      </c>
      <c r="E60" s="28">
        <v>0</v>
      </c>
      <c r="F60" s="27">
        <v>0</v>
      </c>
      <c r="G60" s="28">
        <v>0</v>
      </c>
      <c r="H60" s="27">
        <v>0</v>
      </c>
      <c r="I60" s="28">
        <v>0</v>
      </c>
    </row>
    <row r="61" spans="1:10" ht="15" hidden="1" customHeight="1" x14ac:dyDescent="0.2">
      <c r="A61" s="18">
        <v>3</v>
      </c>
      <c r="B61" s="42" t="s">
        <v>15</v>
      </c>
      <c r="C61" s="53" t="str">
        <f>C60</f>
        <v>(Mio. €)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10" ht="15" hidden="1" customHeight="1" x14ac:dyDescent="0.2">
      <c r="A62" s="18">
        <v>3</v>
      </c>
      <c r="B62" s="41" t="s">
        <v>16</v>
      </c>
      <c r="C62" s="26" t="str">
        <f>C60</f>
        <v>(Mio. €)</v>
      </c>
      <c r="D62" s="35">
        <v>0</v>
      </c>
      <c r="E62" s="36">
        <v>0</v>
      </c>
      <c r="F62" s="35">
        <v>0</v>
      </c>
      <c r="G62" s="36">
        <v>0</v>
      </c>
      <c r="H62" s="35">
        <v>0</v>
      </c>
      <c r="I62" s="36">
        <v>0</v>
      </c>
    </row>
    <row r="63" spans="1:10" ht="15" hidden="1" customHeight="1" x14ac:dyDescent="0.2">
      <c r="A63" s="18">
        <v>3</v>
      </c>
      <c r="B63" s="42" t="s">
        <v>15</v>
      </c>
      <c r="C63" s="54" t="str">
        <f>C60</f>
        <v>(Mio. €)</v>
      </c>
      <c r="D63" s="39">
        <v>0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</row>
    <row r="64" spans="1:10" ht="15" hidden="1" customHeight="1" x14ac:dyDescent="0.2">
      <c r="A64" s="18">
        <v>3</v>
      </c>
      <c r="B64" s="41" t="s">
        <v>17</v>
      </c>
      <c r="C64" s="26" t="str">
        <f>C60</f>
        <v>(Mio. €)</v>
      </c>
      <c r="D64" s="27">
        <f t="shared" ref="D64:I64" si="6">D62-D60</f>
        <v>0</v>
      </c>
      <c r="E64" s="28">
        <f t="shared" si="6"/>
        <v>0</v>
      </c>
      <c r="F64" s="27">
        <f t="shared" si="6"/>
        <v>0</v>
      </c>
      <c r="G64" s="28">
        <f t="shared" si="6"/>
        <v>0</v>
      </c>
      <c r="H64" s="27">
        <f t="shared" si="6"/>
        <v>0</v>
      </c>
      <c r="I64" s="28">
        <f t="shared" si="6"/>
        <v>0</v>
      </c>
    </row>
    <row r="65" spans="1:10" ht="15" hidden="1" customHeight="1" x14ac:dyDescent="0.2">
      <c r="A65" s="18">
        <v>3</v>
      </c>
      <c r="B65" s="303" t="s">
        <v>18</v>
      </c>
      <c r="C65" s="304"/>
      <c r="D65" s="39">
        <f t="shared" ref="D65:I65" si="7">IF(D60=0,0,100*D64/D60)</f>
        <v>0</v>
      </c>
      <c r="E65" s="40">
        <f t="shared" si="7"/>
        <v>0</v>
      </c>
      <c r="F65" s="39">
        <f t="shared" si="7"/>
        <v>0</v>
      </c>
      <c r="G65" s="40">
        <f t="shared" si="7"/>
        <v>0</v>
      </c>
      <c r="H65" s="39">
        <f t="shared" si="7"/>
        <v>0</v>
      </c>
      <c r="I65" s="40">
        <f t="shared" si="7"/>
        <v>0</v>
      </c>
    </row>
    <row r="66" spans="1:10" s="9" customFormat="1" ht="12" hidden="1" customHeight="1" x14ac:dyDescent="0.2">
      <c r="A66" s="10"/>
      <c r="B66" s="43"/>
      <c r="C66" s="29"/>
      <c r="D66" s="44"/>
      <c r="E66" s="45"/>
      <c r="F66" s="44"/>
      <c r="G66" s="45"/>
      <c r="H66" s="44"/>
      <c r="I66" s="45"/>
      <c r="J66" s="2"/>
    </row>
    <row r="67" spans="1:10" ht="30" hidden="1" customHeight="1" x14ac:dyDescent="0.2">
      <c r="A67" s="10"/>
      <c r="B67" s="46" t="s">
        <v>19</v>
      </c>
      <c r="C67" s="47" t="str">
        <f>C60</f>
        <v>(Mio. €)</v>
      </c>
      <c r="D67" s="48">
        <v>0</v>
      </c>
      <c r="E67" s="49">
        <v>0</v>
      </c>
      <c r="F67" s="48">
        <v>0</v>
      </c>
      <c r="G67" s="49">
        <v>0</v>
      </c>
      <c r="H67" s="50"/>
      <c r="I67" s="51"/>
    </row>
    <row r="68" spans="1:10" ht="15" hidden="1" customHeight="1" x14ac:dyDescent="0.2">
      <c r="A68" s="18">
        <v>0</v>
      </c>
      <c r="B68" s="303" t="s">
        <v>18</v>
      </c>
      <c r="C68" s="304"/>
      <c r="D68" s="39">
        <f>IF(D60=0,0,100*D67/D60)</f>
        <v>0</v>
      </c>
      <c r="E68" s="40">
        <f>IF(E60=0,0,100*E67/E60)</f>
        <v>0</v>
      </c>
      <c r="F68" s="39">
        <f>IF(F60=0,0,100*F67/F60)</f>
        <v>0</v>
      </c>
      <c r="G68" s="40">
        <f>IF(G60=0,0,100*G67/G60)</f>
        <v>0</v>
      </c>
      <c r="H68" s="52"/>
      <c r="I68" s="52"/>
    </row>
    <row r="69" spans="1:10" ht="12" hidden="1" customHeight="1" x14ac:dyDescent="0.2">
      <c r="A69" s="2"/>
      <c r="B69" s="43" t="str">
        <f>FnRwbBerF</f>
        <v>* -</v>
      </c>
      <c r="C69" s="9"/>
      <c r="D69" s="55"/>
      <c r="E69" s="9"/>
      <c r="F69" s="9"/>
      <c r="I69" s="56"/>
    </row>
    <row r="70" spans="1:10" ht="6" hidden="1" customHeight="1" x14ac:dyDescent="0.2">
      <c r="A70" s="2"/>
      <c r="B70" s="43"/>
      <c r="C70" s="9"/>
      <c r="D70" s="55"/>
      <c r="E70" s="9"/>
      <c r="F70" s="9"/>
      <c r="I70" s="56"/>
    </row>
    <row r="71" spans="1:10" s="57" customFormat="1" ht="12" customHeight="1" x14ac:dyDescent="0.2">
      <c r="A71" s="58"/>
      <c r="B71" s="5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horizontalCentered="1"/>
  <pageMargins left="0.98402777777777795" right="0.39374999999999999" top="0.47222222222222199" bottom="0.47361111111111098" header="0.51180555555555496" footer="0.31527777777777799"/>
  <pageSetup paperSize="9" orientation="portrait"/>
  <headerFooter>
    <oddFooter>&amp;L&amp;8 &amp;C&amp;8 &amp;R&amp;8 Seite &amp;P</oddFooter>
  </headerFooter>
  <rowBreaks count="1" manualBreakCount="1">
    <brk id="7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1025" width="8.7109375" style="2" customWidth="1"/>
  </cols>
  <sheetData>
    <row r="1" spans="1:8" ht="5.0999999999999996" customHeight="1" x14ac:dyDescent="0.2">
      <c r="A1"/>
    </row>
    <row r="2" spans="1:8" ht="12.75" customHeight="1" x14ac:dyDescent="0.2">
      <c r="C2" s="14" t="s">
        <v>355</v>
      </c>
      <c r="D2" s="14"/>
      <c r="E2" s="14"/>
      <c r="F2" s="14"/>
      <c r="G2" s="13"/>
      <c r="H2" s="13"/>
    </row>
    <row r="3" spans="1:8" ht="12.75" customHeight="1" x14ac:dyDescent="0.2">
      <c r="C3" s="89"/>
      <c r="D3" s="14"/>
      <c r="E3" s="14"/>
      <c r="F3" s="13"/>
      <c r="G3" s="13"/>
      <c r="H3" s="13"/>
    </row>
    <row r="4" spans="1:8" ht="12.75" customHeight="1" x14ac:dyDescent="0.2">
      <c r="C4" s="89" t="s">
        <v>356</v>
      </c>
      <c r="D4" s="14"/>
      <c r="E4" s="14"/>
      <c r="F4" s="13"/>
      <c r="G4" s="13"/>
      <c r="H4" s="13"/>
    </row>
    <row r="5" spans="1:8" ht="15" customHeight="1" x14ac:dyDescent="0.2">
      <c r="C5" s="89" t="str">
        <f>UebInstitutQuartal</f>
        <v>3. Quartal 2020</v>
      </c>
      <c r="D5" s="13"/>
      <c r="E5" s="13"/>
      <c r="F5" s="13"/>
      <c r="G5" s="13"/>
      <c r="H5" s="13"/>
    </row>
    <row r="6" spans="1:8" ht="12.75" customHeight="1" x14ac:dyDescent="0.2">
      <c r="C6" s="13"/>
      <c r="D6" s="13"/>
      <c r="E6" s="13"/>
      <c r="F6" s="13"/>
      <c r="G6" s="13"/>
      <c r="H6" s="13"/>
    </row>
    <row r="7" spans="1:8" ht="15" customHeight="1" x14ac:dyDescent="0.2">
      <c r="C7" s="205"/>
      <c r="D7" s="43"/>
      <c r="E7" s="133" t="s">
        <v>357</v>
      </c>
      <c r="F7" s="135"/>
      <c r="G7" s="135"/>
      <c r="H7" s="136"/>
    </row>
    <row r="8" spans="1:8" ht="12.75" customHeight="1" x14ac:dyDescent="0.2">
      <c r="C8" s="43"/>
      <c r="D8" s="43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43"/>
      <c r="D9" s="43"/>
      <c r="E9" s="137"/>
      <c r="F9" s="330" t="s">
        <v>358</v>
      </c>
      <c r="G9" s="337" t="s">
        <v>359</v>
      </c>
      <c r="H9" s="336"/>
    </row>
    <row r="10" spans="1:8" ht="12.75" customHeight="1" x14ac:dyDescent="0.2">
      <c r="C10" s="43"/>
      <c r="D10" s="43"/>
      <c r="E10" s="137"/>
      <c r="F10" s="331"/>
      <c r="G10" s="335" t="s">
        <v>60</v>
      </c>
      <c r="H10" s="222" t="s">
        <v>61</v>
      </c>
    </row>
    <row r="11" spans="1:8" ht="39.950000000000003" customHeight="1" x14ac:dyDescent="0.2">
      <c r="C11" s="145"/>
      <c r="D11" s="145"/>
      <c r="E11" s="211"/>
      <c r="F11" s="332"/>
      <c r="G11" s="336"/>
      <c r="H11" s="212" t="s">
        <v>354</v>
      </c>
    </row>
    <row r="12" spans="1:8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60" t="str">
        <f>E12</f>
        <v>Mio. €</v>
      </c>
    </row>
    <row r="13" spans="1:8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392.5</v>
      </c>
      <c r="F13" s="125">
        <v>0</v>
      </c>
      <c r="G13" s="125">
        <v>392.5</v>
      </c>
      <c r="H13" s="164">
        <v>0</v>
      </c>
    </row>
    <row r="14" spans="1:8" ht="12.75" customHeight="1" x14ac:dyDescent="0.2">
      <c r="B14" s="216"/>
      <c r="C14" s="81"/>
      <c r="D14" s="81" t="str">
        <f>"Jahr "&amp;(AktJahr-1)</f>
        <v>Jahr 2019</v>
      </c>
      <c r="E14" s="169">
        <v>313.5</v>
      </c>
      <c r="F14" s="167">
        <v>0</v>
      </c>
      <c r="G14" s="167">
        <v>313.5</v>
      </c>
      <c r="H14" s="170">
        <v>0</v>
      </c>
    </row>
    <row r="15" spans="1:8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392.5</v>
      </c>
      <c r="F15" s="125">
        <v>0</v>
      </c>
      <c r="G15" s="125">
        <v>392.5</v>
      </c>
      <c r="H15" s="164">
        <v>0</v>
      </c>
    </row>
    <row r="16" spans="1:8" ht="12.75" customHeight="1" x14ac:dyDescent="0.2">
      <c r="B16" s="216"/>
      <c r="C16" s="81"/>
      <c r="D16" s="81" t="str">
        <f>$D$14</f>
        <v>Jahr 2019</v>
      </c>
      <c r="E16" s="169">
        <v>313.5</v>
      </c>
      <c r="F16" s="167">
        <v>0</v>
      </c>
      <c r="G16" s="167">
        <v>313.5</v>
      </c>
      <c r="H16" s="170">
        <v>0</v>
      </c>
    </row>
    <row r="17" spans="2:8" ht="12.75" hidden="1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64">
        <v>0</v>
      </c>
    </row>
    <row r="18" spans="2:8" ht="12.75" hidden="1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70">
        <v>0</v>
      </c>
    </row>
    <row r="19" spans="2:8" ht="12.75" hidden="1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64">
        <v>0</v>
      </c>
    </row>
    <row r="20" spans="2:8" ht="12.75" hidden="1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70">
        <v>0</v>
      </c>
    </row>
    <row r="21" spans="2:8" ht="12.75" hidden="1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64">
        <v>0</v>
      </c>
    </row>
    <row r="22" spans="2:8" ht="12.75" hidden="1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70">
        <v>0</v>
      </c>
    </row>
    <row r="23" spans="2:8" ht="12.75" hidden="1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64">
        <v>0</v>
      </c>
    </row>
    <row r="24" spans="2:8" ht="12.75" hidden="1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70">
        <v>0</v>
      </c>
    </row>
    <row r="25" spans="2:8" ht="12.75" hidden="1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64">
        <v>0</v>
      </c>
    </row>
    <row r="26" spans="2:8" ht="12.75" hidden="1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70">
        <v>0</v>
      </c>
    </row>
    <row r="27" spans="2:8" ht="12.75" hidden="1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64">
        <v>0</v>
      </c>
    </row>
    <row r="28" spans="2:8" ht="12.75" hidden="1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70">
        <v>0</v>
      </c>
    </row>
    <row r="29" spans="2:8" ht="12.75" hidden="1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64">
        <v>0</v>
      </c>
    </row>
    <row r="30" spans="2:8" ht="12.75" hidden="1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70">
        <v>0</v>
      </c>
    </row>
    <row r="31" spans="2:8" ht="12.75" hidden="1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64">
        <v>0</v>
      </c>
    </row>
    <row r="32" spans="2:8" ht="12.75" hidden="1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70">
        <v>0</v>
      </c>
    </row>
    <row r="33" spans="2:8" ht="12.75" hidden="1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64">
        <v>0</v>
      </c>
    </row>
    <row r="34" spans="2:8" ht="12.75" hidden="1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70">
        <v>0</v>
      </c>
    </row>
    <row r="35" spans="2:8" ht="12.75" hidden="1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64">
        <v>0</v>
      </c>
    </row>
    <row r="36" spans="2:8" ht="12.75" hidden="1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70">
        <v>0</v>
      </c>
    </row>
    <row r="37" spans="2:8" ht="12.75" hidden="1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64">
        <v>0</v>
      </c>
    </row>
    <row r="38" spans="2:8" ht="12.75" hidden="1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70">
        <v>0</v>
      </c>
    </row>
    <row r="39" spans="2:8" ht="12.75" hidden="1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64">
        <v>0</v>
      </c>
    </row>
    <row r="40" spans="2:8" ht="12.75" hidden="1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70">
        <v>0</v>
      </c>
    </row>
    <row r="41" spans="2:8" ht="12.75" hidden="1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64">
        <v>0</v>
      </c>
    </row>
    <row r="42" spans="2:8" ht="12.75" hidden="1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70">
        <v>0</v>
      </c>
    </row>
    <row r="43" spans="2:8" ht="12.75" hidden="1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64">
        <v>0</v>
      </c>
    </row>
    <row r="44" spans="2:8" ht="12.75" hidden="1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70">
        <v>0</v>
      </c>
    </row>
    <row r="45" spans="2:8" ht="12.75" hidden="1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64">
        <v>0</v>
      </c>
    </row>
    <row r="46" spans="2:8" ht="12.75" hidden="1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70">
        <v>0</v>
      </c>
    </row>
    <row r="47" spans="2:8" ht="12.75" hidden="1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64">
        <v>0</v>
      </c>
    </row>
    <row r="48" spans="2:8" ht="12.75" hidden="1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70">
        <v>0</v>
      </c>
    </row>
    <row r="49" spans="2:8" ht="12.75" hidden="1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64">
        <v>0</v>
      </c>
    </row>
    <row r="50" spans="2:8" ht="12.75" hidden="1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70">
        <v>0</v>
      </c>
    </row>
    <row r="51" spans="2:8" ht="12.75" hidden="1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64">
        <v>0</v>
      </c>
    </row>
    <row r="52" spans="2:8" ht="12.75" hidden="1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70">
        <v>0</v>
      </c>
    </row>
    <row r="53" spans="2:8" ht="12.75" hidden="1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64">
        <v>0</v>
      </c>
    </row>
    <row r="54" spans="2:8" ht="12.75" hidden="1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70">
        <v>0</v>
      </c>
    </row>
    <row r="55" spans="2:8" ht="12.75" hidden="1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64">
        <v>0</v>
      </c>
    </row>
    <row r="56" spans="2:8" ht="12.75" hidden="1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70">
        <v>0</v>
      </c>
    </row>
    <row r="57" spans="2:8" ht="12.75" hidden="1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64">
        <v>0</v>
      </c>
    </row>
    <row r="58" spans="2:8" ht="12.75" hidden="1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70">
        <v>0</v>
      </c>
    </row>
    <row r="59" spans="2:8" ht="12.75" hidden="1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64">
        <v>0</v>
      </c>
    </row>
    <row r="60" spans="2:8" ht="12.75" hidden="1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70">
        <v>0</v>
      </c>
    </row>
    <row r="61" spans="2:8" ht="12.75" hidden="1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64">
        <v>0</v>
      </c>
    </row>
    <row r="62" spans="2:8" ht="12.75" hidden="1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70">
        <v>0</v>
      </c>
    </row>
    <row r="63" spans="2:8" ht="12.75" hidden="1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64">
        <v>0</v>
      </c>
    </row>
    <row r="64" spans="2:8" ht="12.75" hidden="1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70">
        <v>0</v>
      </c>
    </row>
    <row r="65" spans="2:8" ht="12.75" hidden="1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64">
        <v>0</v>
      </c>
    </row>
    <row r="66" spans="2:8" ht="12.75" hidden="1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70">
        <v>0</v>
      </c>
    </row>
    <row r="67" spans="2:8" ht="12.75" hidden="1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64">
        <v>0</v>
      </c>
    </row>
    <row r="68" spans="2:8" ht="12.75" hidden="1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70">
        <v>0</v>
      </c>
    </row>
    <row r="69" spans="2:8" ht="12.75" hidden="1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64">
        <v>0</v>
      </c>
    </row>
    <row r="70" spans="2:8" ht="12.75" hidden="1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70">
        <v>0</v>
      </c>
    </row>
    <row r="71" spans="2:8" ht="12.75" hidden="1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64">
        <v>0</v>
      </c>
    </row>
    <row r="72" spans="2:8" ht="12.75" hidden="1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70">
        <v>0</v>
      </c>
    </row>
    <row r="73" spans="2:8" ht="12.75" hidden="1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64">
        <v>0</v>
      </c>
    </row>
    <row r="74" spans="2:8" ht="12.75" hidden="1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70">
        <v>0</v>
      </c>
    </row>
    <row r="75" spans="2:8" ht="12.75" hidden="1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64">
        <v>0</v>
      </c>
    </row>
    <row r="76" spans="2:8" ht="12.75" hidden="1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70">
        <v>0</v>
      </c>
    </row>
    <row r="77" spans="2:8" ht="12.75" hidden="1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64">
        <v>0</v>
      </c>
    </row>
    <row r="78" spans="2:8" ht="12.75" hidden="1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70">
        <v>0</v>
      </c>
    </row>
    <row r="79" spans="2:8" ht="12.75" hidden="1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64">
        <v>0</v>
      </c>
    </row>
    <row r="80" spans="2:8" ht="12.75" hidden="1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70">
        <v>0</v>
      </c>
    </row>
    <row r="81" spans="2:8" ht="12.75" hidden="1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64">
        <v>0</v>
      </c>
    </row>
    <row r="82" spans="2:8" ht="12.75" hidden="1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70">
        <v>0</v>
      </c>
    </row>
    <row r="83" spans="2:8" ht="12.75" hidden="1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64">
        <v>0</v>
      </c>
    </row>
    <row r="84" spans="2:8" ht="12.75" hidden="1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70">
        <v>0</v>
      </c>
    </row>
    <row r="85" spans="2:8" ht="12.75" hidden="1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0</v>
      </c>
      <c r="F85" s="125">
        <v>0</v>
      </c>
      <c r="G85" s="125">
        <v>0</v>
      </c>
      <c r="H85" s="164">
        <v>0</v>
      </c>
    </row>
    <row r="86" spans="2:8" ht="12.75" hidden="1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70">
        <v>0</v>
      </c>
    </row>
    <row r="87" spans="2:8" ht="12.75" hidden="1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64">
        <v>0</v>
      </c>
    </row>
    <row r="88" spans="2:8" ht="12.75" hidden="1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7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360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361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362</v>
      </c>
      <c r="G9" s="333" t="s">
        <v>363</v>
      </c>
      <c r="H9" s="334"/>
      <c r="I9" s="330" t="s">
        <v>364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2019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2019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365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366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367</v>
      </c>
      <c r="G9" s="333" t="s">
        <v>368</v>
      </c>
      <c r="H9" s="334"/>
      <c r="I9" s="330" t="s">
        <v>369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2019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2019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45.85546875" style="2" customWidth="1"/>
    <col min="3" max="3" width="9.5703125" style="2" customWidth="1"/>
    <col min="4" max="5" width="12.7109375" style="2" customWidth="1"/>
    <col min="6" max="6" width="0.85546875" style="2" customWidth="1"/>
    <col min="7" max="1025" width="8.7109375" style="2" customWidth="1"/>
  </cols>
  <sheetData>
    <row r="1" spans="1:5" ht="5.0999999999999996" customHeight="1" x14ac:dyDescent="0.2">
      <c r="A1"/>
    </row>
    <row r="2" spans="1:5" ht="12.75" customHeight="1" x14ac:dyDescent="0.2">
      <c r="B2" s="14" t="s">
        <v>370</v>
      </c>
    </row>
    <row r="3" spans="1:5" ht="8.25" customHeight="1" x14ac:dyDescent="0.2">
      <c r="B3" s="14"/>
    </row>
    <row r="4" spans="1:5" ht="12.75" customHeight="1" x14ac:dyDescent="0.2">
      <c r="B4" s="17" t="s">
        <v>371</v>
      </c>
    </row>
    <row r="5" spans="1:5" ht="12.75" customHeight="1" x14ac:dyDescent="0.2">
      <c r="B5" s="17" t="str">
        <f>UebInstitutQuartal</f>
        <v>3. Quartal 2020</v>
      </c>
    </row>
    <row r="6" spans="1:5" ht="24.95" customHeight="1" x14ac:dyDescent="0.2">
      <c r="B6" s="17"/>
    </row>
    <row r="7" spans="1:5" ht="24.95" customHeight="1" x14ac:dyDescent="0.2">
      <c r="A7" s="223">
        <v>0</v>
      </c>
      <c r="B7" s="224" t="s">
        <v>14</v>
      </c>
      <c r="C7" s="25"/>
      <c r="D7" s="25"/>
      <c r="E7" s="25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Q3 2020</v>
      </c>
      <c r="E8" s="228" t="str">
        <f>AktQuartKurz&amp;" "&amp;(AktJahr-1)</f>
        <v>Q3 2019</v>
      </c>
    </row>
    <row r="9" spans="1:5" ht="15.95" customHeight="1" x14ac:dyDescent="0.2">
      <c r="A9" s="223">
        <v>0</v>
      </c>
      <c r="B9" s="229" t="s">
        <v>372</v>
      </c>
      <c r="C9" s="230" t="s">
        <v>373</v>
      </c>
      <c r="D9" s="231">
        <v>3936.96</v>
      </c>
      <c r="E9" s="232">
        <v>3976.11</v>
      </c>
    </row>
    <row r="10" spans="1:5" s="233" customFormat="1" ht="20.100000000000001" customHeight="1" x14ac:dyDescent="0.2">
      <c r="A10" s="234">
        <v>0</v>
      </c>
      <c r="B10" s="235" t="s">
        <v>374</v>
      </c>
      <c r="C10" s="236" t="s">
        <v>375</v>
      </c>
      <c r="D10" s="237">
        <v>78.3</v>
      </c>
      <c r="E10" s="238">
        <v>79.3</v>
      </c>
    </row>
    <row r="11" spans="1:5" ht="8.1" customHeight="1" x14ac:dyDescent="0.2">
      <c r="A11" s="223">
        <v>0</v>
      </c>
      <c r="B11" s="239"/>
      <c r="C11" s="25"/>
      <c r="D11" s="25"/>
      <c r="E11" s="240"/>
    </row>
    <row r="12" spans="1:5" ht="15.95" customHeight="1" x14ac:dyDescent="0.2">
      <c r="A12" s="223">
        <v>0</v>
      </c>
      <c r="B12" s="241" t="s">
        <v>16</v>
      </c>
      <c r="C12" s="242" t="s">
        <v>373</v>
      </c>
      <c r="D12" s="243">
        <v>9470.4340000000011</v>
      </c>
      <c r="E12" s="244">
        <v>7655.2489999999998</v>
      </c>
    </row>
    <row r="13" spans="1:5" ht="30" customHeight="1" x14ac:dyDescent="0.2">
      <c r="A13" s="223">
        <v>0</v>
      </c>
      <c r="B13" s="245" t="s">
        <v>376</v>
      </c>
      <c r="C13" s="246" t="s">
        <v>373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377</v>
      </c>
      <c r="C14" s="249" t="s">
        <v>373</v>
      </c>
      <c r="D14" s="247">
        <v>4.3999999999999997E-2</v>
      </c>
      <c r="E14" s="248">
        <v>0</v>
      </c>
    </row>
    <row r="15" spans="1:5" ht="30" customHeight="1" x14ac:dyDescent="0.2">
      <c r="A15" s="223">
        <v>0</v>
      </c>
      <c r="B15" s="245" t="s">
        <v>378</v>
      </c>
      <c r="C15" s="249" t="s">
        <v>373</v>
      </c>
      <c r="D15" s="247">
        <v>0</v>
      </c>
      <c r="E15" s="248">
        <v>4.3999999999999997E-2</v>
      </c>
    </row>
    <row r="16" spans="1:5" s="233" customFormat="1" ht="20.100000000000001" customHeight="1" x14ac:dyDescent="0.2">
      <c r="A16" s="234">
        <v>0</v>
      </c>
      <c r="B16" s="245" t="s">
        <v>379</v>
      </c>
      <c r="C16" s="249" t="s">
        <v>375</v>
      </c>
      <c r="D16" s="247">
        <v>70.900000000000006</v>
      </c>
      <c r="E16" s="248">
        <v>69.599999999999994</v>
      </c>
    </row>
    <row r="17" spans="1:5" ht="12.75" customHeight="1" x14ac:dyDescent="0.2">
      <c r="A17" s="223">
        <v>0</v>
      </c>
      <c r="B17" s="339" t="s">
        <v>380</v>
      </c>
      <c r="C17" s="246" t="s">
        <v>381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40"/>
      <c r="C18" s="249" t="s">
        <v>382</v>
      </c>
      <c r="D18" s="247">
        <v>54.121000000000002</v>
      </c>
      <c r="E18" s="248">
        <v>48.185000000000002</v>
      </c>
    </row>
    <row r="19" spans="1:5" ht="12.75" customHeight="1" x14ac:dyDescent="0.2">
      <c r="A19" s="223">
        <v>0</v>
      </c>
      <c r="B19" s="340"/>
      <c r="C19" s="249" t="s">
        <v>383</v>
      </c>
      <c r="D19" s="247">
        <v>0</v>
      </c>
      <c r="E19" s="248">
        <v>0</v>
      </c>
    </row>
    <row r="20" spans="1:5" ht="12.75" customHeight="1" x14ac:dyDescent="0.2">
      <c r="A20" s="223"/>
      <c r="B20" s="340"/>
      <c r="C20" s="249" t="s">
        <v>384</v>
      </c>
      <c r="D20" s="247">
        <v>0</v>
      </c>
      <c r="E20" s="248">
        <v>0</v>
      </c>
    </row>
    <row r="21" spans="1:5" ht="12.75" customHeight="1" x14ac:dyDescent="0.2">
      <c r="A21" s="223"/>
      <c r="B21" s="340"/>
      <c r="C21" s="249" t="s">
        <v>385</v>
      </c>
      <c r="D21" s="247">
        <v>371.62099999999998</v>
      </c>
      <c r="E21" s="248">
        <v>490.63900000000001</v>
      </c>
    </row>
    <row r="22" spans="1:5" ht="12.75" customHeight="1" x14ac:dyDescent="0.2">
      <c r="A22" s="223"/>
      <c r="B22" s="340"/>
      <c r="C22" s="249" t="s">
        <v>386</v>
      </c>
      <c r="D22" s="247">
        <v>0</v>
      </c>
      <c r="E22" s="248">
        <v>0</v>
      </c>
    </row>
    <row r="23" spans="1:5" ht="12.75" customHeight="1" x14ac:dyDescent="0.2">
      <c r="A23" s="223"/>
      <c r="B23" s="340"/>
      <c r="C23" s="249" t="s">
        <v>387</v>
      </c>
      <c r="D23" s="247">
        <v>0</v>
      </c>
      <c r="E23" s="248">
        <v>0</v>
      </c>
    </row>
    <row r="24" spans="1:5" ht="12.75" customHeight="1" x14ac:dyDescent="0.2">
      <c r="A24" s="223"/>
      <c r="B24" s="340"/>
      <c r="C24" s="249" t="s">
        <v>388</v>
      </c>
      <c r="D24" s="247">
        <v>0</v>
      </c>
      <c r="E24" s="248">
        <v>0</v>
      </c>
    </row>
    <row r="25" spans="1:5" ht="12.75" customHeight="1" x14ac:dyDescent="0.2">
      <c r="A25" s="223"/>
      <c r="B25" s="340"/>
      <c r="C25" s="249" t="s">
        <v>389</v>
      </c>
      <c r="D25" s="247">
        <v>0</v>
      </c>
      <c r="E25" s="248">
        <v>0</v>
      </c>
    </row>
    <row r="26" spans="1:5" ht="12.75" customHeight="1" x14ac:dyDescent="0.2">
      <c r="A26" s="223"/>
      <c r="B26" s="340"/>
      <c r="C26" s="249" t="s">
        <v>390</v>
      </c>
      <c r="D26" s="247">
        <v>238.667</v>
      </c>
      <c r="E26" s="248">
        <v>0</v>
      </c>
    </row>
    <row r="27" spans="1:5" ht="12.75" customHeight="1" x14ac:dyDescent="0.2">
      <c r="A27" s="223">
        <v>0</v>
      </c>
      <c r="B27" s="250"/>
      <c r="C27" s="249" t="s">
        <v>391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392</v>
      </c>
      <c r="C28" s="249" t="s">
        <v>393</v>
      </c>
      <c r="D28" s="247">
        <v>4.0999999999999996</v>
      </c>
      <c r="E28" s="248">
        <v>4.34</v>
      </c>
    </row>
    <row r="29" spans="1:5" ht="20.100000000000001" customHeight="1" x14ac:dyDescent="0.2">
      <c r="A29" s="223">
        <v>0</v>
      </c>
      <c r="B29" s="251" t="s">
        <v>394</v>
      </c>
      <c r="C29" s="249" t="s">
        <v>375</v>
      </c>
      <c r="D29" s="247">
        <v>57.6</v>
      </c>
      <c r="E29" s="248">
        <v>56.54</v>
      </c>
    </row>
    <row r="30" spans="1:5" ht="20.100000000000001" customHeight="1" x14ac:dyDescent="0.2">
      <c r="A30" s="223">
        <v>0</v>
      </c>
      <c r="B30" s="252" t="s">
        <v>395</v>
      </c>
      <c r="C30" s="253" t="s">
        <v>375</v>
      </c>
      <c r="D30" s="254">
        <v>0</v>
      </c>
      <c r="E30" s="255">
        <v>0</v>
      </c>
    </row>
    <row r="31" spans="1:5" ht="30" customHeight="1" x14ac:dyDescent="0.2">
      <c r="B31" s="341"/>
      <c r="C31" s="342"/>
      <c r="D31" s="342"/>
      <c r="E31" s="342"/>
    </row>
    <row r="32" spans="1:5" ht="24.95" customHeight="1" x14ac:dyDescent="0.2">
      <c r="A32" s="223">
        <v>1</v>
      </c>
      <c r="B32" s="224" t="s">
        <v>36</v>
      </c>
      <c r="C32" s="25"/>
      <c r="D32" s="25"/>
      <c r="E32" s="25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Q3 2020</v>
      </c>
      <c r="E33" s="228" t="str">
        <f>AktQuartKurz&amp;" "&amp;(AktJahr-1)</f>
        <v>Q3 2019</v>
      </c>
    </row>
    <row r="34" spans="1:5" ht="15.95" customHeight="1" x14ac:dyDescent="0.2">
      <c r="A34" s="223">
        <v>1</v>
      </c>
      <c r="B34" s="229" t="s">
        <v>372</v>
      </c>
      <c r="C34" s="256" t="s">
        <v>373</v>
      </c>
      <c r="D34" s="257">
        <v>17853.14</v>
      </c>
      <c r="E34" s="258">
        <v>18167.257000000001</v>
      </c>
    </row>
    <row r="35" spans="1:5" ht="20.100000000000001" customHeight="1" x14ac:dyDescent="0.2">
      <c r="A35" s="223">
        <v>1</v>
      </c>
      <c r="B35" s="235" t="s">
        <v>374</v>
      </c>
      <c r="C35" s="236" t="s">
        <v>375</v>
      </c>
      <c r="D35" s="237">
        <v>92.3</v>
      </c>
      <c r="E35" s="238">
        <v>89.6</v>
      </c>
    </row>
    <row r="36" spans="1:5" ht="8.1" customHeight="1" x14ac:dyDescent="0.2">
      <c r="A36" s="223">
        <v>1</v>
      </c>
      <c r="B36" s="239"/>
      <c r="C36" s="25"/>
      <c r="D36" s="25"/>
      <c r="E36" s="240"/>
    </row>
    <row r="37" spans="1:5" ht="15.95" customHeight="1" x14ac:dyDescent="0.2">
      <c r="A37" s="223">
        <v>1</v>
      </c>
      <c r="B37" s="241" t="s">
        <v>16</v>
      </c>
      <c r="C37" s="259" t="s">
        <v>373</v>
      </c>
      <c r="D37" s="260">
        <v>22901.897000000001</v>
      </c>
      <c r="E37" s="261">
        <v>22651.15</v>
      </c>
    </row>
    <row r="38" spans="1:5" ht="15.95" hidden="1" customHeight="1" x14ac:dyDescent="0.2">
      <c r="A38" s="223">
        <v>1</v>
      </c>
      <c r="B38" s="262"/>
      <c r="C38" s="246" t="s">
        <v>373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396</v>
      </c>
      <c r="C39" s="249" t="s">
        <v>373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373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379</v>
      </c>
      <c r="C41" s="249" t="s">
        <v>375</v>
      </c>
      <c r="D41" s="247">
        <v>92.4</v>
      </c>
      <c r="E41" s="248">
        <v>92.2</v>
      </c>
    </row>
    <row r="42" spans="1:5" ht="12.75" customHeight="1" x14ac:dyDescent="0.2">
      <c r="A42" s="223">
        <v>1</v>
      </c>
      <c r="B42" s="339" t="s">
        <v>380</v>
      </c>
      <c r="C42" s="249" t="s">
        <v>381</v>
      </c>
      <c r="D42" s="247">
        <v>18.771000000000001</v>
      </c>
      <c r="E42" s="248">
        <v>20.061</v>
      </c>
    </row>
    <row r="43" spans="1:5" ht="12.75" customHeight="1" x14ac:dyDescent="0.2">
      <c r="A43" s="223"/>
      <c r="B43" s="340"/>
      <c r="C43" s="249" t="s">
        <v>382</v>
      </c>
      <c r="D43" s="247">
        <v>4.0709999999999997</v>
      </c>
      <c r="E43" s="248">
        <v>4.5579999999999998</v>
      </c>
    </row>
    <row r="44" spans="1:5" ht="12.75" customHeight="1" x14ac:dyDescent="0.2">
      <c r="A44" s="223"/>
      <c r="B44" s="340"/>
      <c r="C44" s="249" t="s">
        <v>383</v>
      </c>
      <c r="D44" s="247">
        <v>0</v>
      </c>
      <c r="E44" s="248">
        <v>0</v>
      </c>
    </row>
    <row r="45" spans="1:5" ht="12.75" customHeight="1" x14ac:dyDescent="0.2">
      <c r="A45" s="223"/>
      <c r="B45" s="340"/>
      <c r="C45" s="249" t="s">
        <v>384</v>
      </c>
      <c r="D45" s="247">
        <v>0</v>
      </c>
      <c r="E45" s="248">
        <v>0</v>
      </c>
    </row>
    <row r="46" spans="1:5" ht="12.75" customHeight="1" x14ac:dyDescent="0.2">
      <c r="A46" s="223"/>
      <c r="B46" s="340"/>
      <c r="C46" s="249" t="s">
        <v>385</v>
      </c>
      <c r="D46" s="247">
        <v>669.36400000000003</v>
      </c>
      <c r="E46" s="248">
        <v>371.43</v>
      </c>
    </row>
    <row r="47" spans="1:5" ht="12.75" customHeight="1" x14ac:dyDescent="0.2">
      <c r="A47" s="223"/>
      <c r="B47" s="266"/>
      <c r="C47" s="249" t="s">
        <v>386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387</v>
      </c>
      <c r="D48" s="247">
        <v>0</v>
      </c>
      <c r="E48" s="248">
        <v>0</v>
      </c>
    </row>
    <row r="49" spans="1:5" ht="12.75" customHeight="1" x14ac:dyDescent="0.2">
      <c r="A49" s="223"/>
      <c r="B49" s="266"/>
      <c r="C49" s="249" t="s">
        <v>388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389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390</v>
      </c>
      <c r="D51" s="247">
        <v>-67.260000000000005</v>
      </c>
      <c r="E51" s="248">
        <v>-189.80600000000001</v>
      </c>
    </row>
    <row r="52" spans="1:5" ht="12.75" customHeight="1" x14ac:dyDescent="0.2">
      <c r="A52" s="223">
        <v>1</v>
      </c>
      <c r="B52" s="267"/>
      <c r="C52" s="253" t="s">
        <v>391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393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375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375</v>
      </c>
      <c r="D55" s="254">
        <v>0</v>
      </c>
      <c r="E55" s="255">
        <v>0</v>
      </c>
    </row>
    <row r="56" spans="1:5" ht="24.95" customHeight="1" x14ac:dyDescent="0.2"/>
    <row r="57" spans="1:5" ht="24.95" hidden="1" customHeight="1" x14ac:dyDescent="0.2">
      <c r="A57" s="223">
        <v>2</v>
      </c>
      <c r="B57" s="224" t="s">
        <v>21</v>
      </c>
      <c r="C57" s="25"/>
      <c r="D57" s="25"/>
      <c r="E57" s="25"/>
    </row>
    <row r="58" spans="1:5" ht="12.75" hidden="1" customHeight="1" x14ac:dyDescent="0.2">
      <c r="A58" s="223">
        <v>2</v>
      </c>
      <c r="B58" s="225"/>
      <c r="C58" s="226"/>
      <c r="D58" s="227" t="str">
        <f>AktQuartKurz&amp;" "&amp;AktJahr</f>
        <v>Q3 2020</v>
      </c>
      <c r="E58" s="228" t="str">
        <f>AktQuartKurz&amp;" "&amp;(AktJahr-1)</f>
        <v>Q3 2019</v>
      </c>
    </row>
    <row r="59" spans="1:5" ht="15.95" hidden="1" customHeight="1" x14ac:dyDescent="0.2">
      <c r="A59" s="223">
        <v>2</v>
      </c>
      <c r="B59" s="229" t="s">
        <v>372</v>
      </c>
      <c r="C59" s="256" t="s">
        <v>373</v>
      </c>
      <c r="D59" s="257">
        <v>0</v>
      </c>
      <c r="E59" s="258">
        <v>0</v>
      </c>
    </row>
    <row r="60" spans="1:5" ht="20.100000000000001" hidden="1" customHeight="1" x14ac:dyDescent="0.2">
      <c r="A60" s="223">
        <v>2</v>
      </c>
      <c r="B60" s="235" t="s">
        <v>374</v>
      </c>
      <c r="C60" s="236" t="s">
        <v>375</v>
      </c>
      <c r="D60" s="237">
        <v>0</v>
      </c>
      <c r="E60" s="238">
        <v>0</v>
      </c>
    </row>
    <row r="61" spans="1:5" ht="8.1" hidden="1" customHeight="1" x14ac:dyDescent="0.2">
      <c r="A61" s="223">
        <v>2</v>
      </c>
      <c r="B61" s="239"/>
      <c r="C61" s="25"/>
      <c r="D61" s="25"/>
      <c r="E61" s="240"/>
    </row>
    <row r="62" spans="1:5" ht="15.95" hidden="1" customHeight="1" x14ac:dyDescent="0.2">
      <c r="A62" s="223">
        <v>2</v>
      </c>
      <c r="B62" s="241" t="s">
        <v>16</v>
      </c>
      <c r="C62" s="259" t="s">
        <v>373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397</v>
      </c>
      <c r="C63" s="246" t="s">
        <v>373</v>
      </c>
      <c r="D63" s="263">
        <v>0</v>
      </c>
      <c r="E63" s="264">
        <v>0</v>
      </c>
    </row>
    <row r="64" spans="1:5" ht="30" hidden="1" customHeight="1" x14ac:dyDescent="0.2">
      <c r="A64" s="223">
        <v>2</v>
      </c>
      <c r="B64" s="245" t="s">
        <v>398</v>
      </c>
      <c r="C64" s="249" t="s">
        <v>373</v>
      </c>
      <c r="D64" s="247">
        <v>0</v>
      </c>
      <c r="E64" s="248">
        <v>0</v>
      </c>
    </row>
    <row r="65" spans="1:5" ht="30" hidden="1" customHeight="1" x14ac:dyDescent="0.2">
      <c r="A65" s="223">
        <v>2</v>
      </c>
      <c r="B65" s="265" t="s">
        <v>399</v>
      </c>
      <c r="C65" s="249" t="s">
        <v>373</v>
      </c>
      <c r="D65" s="247">
        <v>0</v>
      </c>
      <c r="E65" s="248">
        <v>0</v>
      </c>
    </row>
    <row r="66" spans="1:5" ht="20.100000000000001" hidden="1" customHeight="1" x14ac:dyDescent="0.2">
      <c r="A66" s="223">
        <v>2</v>
      </c>
      <c r="B66" s="251" t="s">
        <v>379</v>
      </c>
      <c r="C66" s="249" t="s">
        <v>375</v>
      </c>
      <c r="D66" s="247">
        <v>0</v>
      </c>
      <c r="E66" s="248">
        <v>0</v>
      </c>
    </row>
    <row r="67" spans="1:5" ht="12.75" hidden="1" customHeight="1" x14ac:dyDescent="0.2">
      <c r="A67" s="223">
        <v>2</v>
      </c>
      <c r="B67" s="339" t="s">
        <v>400</v>
      </c>
      <c r="C67" s="249" t="s">
        <v>381</v>
      </c>
      <c r="D67" s="247">
        <v>0</v>
      </c>
      <c r="E67" s="248">
        <v>0</v>
      </c>
    </row>
    <row r="68" spans="1:5" ht="12.75" hidden="1" customHeight="1" x14ac:dyDescent="0.2">
      <c r="A68" s="223">
        <v>2</v>
      </c>
      <c r="B68" s="340"/>
      <c r="C68" s="249" t="s">
        <v>382</v>
      </c>
      <c r="D68" s="247">
        <v>0</v>
      </c>
      <c r="E68" s="248">
        <v>0</v>
      </c>
    </row>
    <row r="69" spans="1:5" ht="12.75" hidden="1" customHeight="1" x14ac:dyDescent="0.2">
      <c r="A69" s="223"/>
      <c r="B69" s="340"/>
      <c r="C69" s="249" t="s">
        <v>383</v>
      </c>
      <c r="D69" s="247">
        <v>0</v>
      </c>
      <c r="E69" s="248">
        <v>0</v>
      </c>
    </row>
    <row r="70" spans="1:5" ht="12.75" hidden="1" customHeight="1" x14ac:dyDescent="0.2">
      <c r="A70" s="223"/>
      <c r="B70" s="340"/>
      <c r="C70" s="249" t="s">
        <v>384</v>
      </c>
      <c r="D70" s="247">
        <v>0</v>
      </c>
      <c r="E70" s="248">
        <v>0</v>
      </c>
    </row>
    <row r="71" spans="1:5" ht="12.75" hidden="1" customHeight="1" x14ac:dyDescent="0.2">
      <c r="A71" s="223"/>
      <c r="B71" s="340"/>
      <c r="C71" s="249" t="s">
        <v>385</v>
      </c>
      <c r="D71" s="247">
        <v>0</v>
      </c>
      <c r="E71" s="248">
        <v>0</v>
      </c>
    </row>
    <row r="72" spans="1:5" ht="12.75" hidden="1" customHeight="1" x14ac:dyDescent="0.2">
      <c r="A72" s="223"/>
      <c r="B72" s="266"/>
      <c r="C72" s="249" t="s">
        <v>386</v>
      </c>
      <c r="D72" s="247">
        <v>0</v>
      </c>
      <c r="E72" s="248">
        <v>0</v>
      </c>
    </row>
    <row r="73" spans="1:5" ht="12.75" hidden="1" customHeight="1" x14ac:dyDescent="0.2">
      <c r="A73" s="223"/>
      <c r="B73" s="266"/>
      <c r="C73" s="249" t="s">
        <v>387</v>
      </c>
      <c r="D73" s="247">
        <v>0</v>
      </c>
      <c r="E73" s="248">
        <v>0</v>
      </c>
    </row>
    <row r="74" spans="1:5" ht="12.75" hidden="1" customHeight="1" x14ac:dyDescent="0.2">
      <c r="A74" s="223"/>
      <c r="B74" s="266"/>
      <c r="C74" s="249" t="s">
        <v>388</v>
      </c>
      <c r="D74" s="247">
        <v>0</v>
      </c>
      <c r="E74" s="248">
        <v>0</v>
      </c>
    </row>
    <row r="75" spans="1:5" ht="12.75" hidden="1" customHeight="1" x14ac:dyDescent="0.2">
      <c r="A75" s="223"/>
      <c r="B75" s="266"/>
      <c r="C75" s="249" t="s">
        <v>389</v>
      </c>
      <c r="D75" s="247">
        <v>0</v>
      </c>
      <c r="E75" s="248">
        <v>0</v>
      </c>
    </row>
    <row r="76" spans="1:5" ht="12.75" hidden="1" customHeight="1" x14ac:dyDescent="0.2">
      <c r="A76" s="223">
        <v>2</v>
      </c>
      <c r="B76" s="266"/>
      <c r="C76" s="249" t="s">
        <v>390</v>
      </c>
      <c r="D76" s="247">
        <v>0</v>
      </c>
      <c r="E76" s="248">
        <v>0</v>
      </c>
    </row>
    <row r="77" spans="1:5" ht="12.75" hidden="1" customHeight="1" x14ac:dyDescent="0.2">
      <c r="A77" s="223">
        <v>2</v>
      </c>
      <c r="B77" s="267"/>
      <c r="C77" s="253" t="s">
        <v>391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393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375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375</v>
      </c>
      <c r="D80" s="254">
        <v>0</v>
      </c>
      <c r="E80" s="255">
        <v>0</v>
      </c>
    </row>
    <row r="81" spans="1:5" ht="24.95" hidden="1" customHeight="1" x14ac:dyDescent="0.2"/>
    <row r="82" spans="1:5" ht="24.95" hidden="1" customHeight="1" x14ac:dyDescent="0.2">
      <c r="A82" s="223">
        <v>3</v>
      </c>
      <c r="B82" s="224" t="s">
        <v>22</v>
      </c>
      <c r="C82" s="25"/>
      <c r="D82" s="25"/>
      <c r="E82" s="25"/>
    </row>
    <row r="83" spans="1:5" ht="12.75" hidden="1" customHeight="1" x14ac:dyDescent="0.2">
      <c r="A83" s="223">
        <v>3</v>
      </c>
      <c r="B83" s="225"/>
      <c r="C83" s="226"/>
      <c r="D83" s="227" t="str">
        <f>AktQuartKurz&amp;" "&amp;AktJahr</f>
        <v>Q3 2020</v>
      </c>
      <c r="E83" s="228" t="str">
        <f>AktQuartKurz&amp;" "&amp;(AktJahr-1)</f>
        <v>Q3 2019</v>
      </c>
    </row>
    <row r="84" spans="1:5" ht="15.95" hidden="1" customHeight="1" x14ac:dyDescent="0.2">
      <c r="A84" s="223">
        <v>3</v>
      </c>
      <c r="B84" s="229" t="s">
        <v>372</v>
      </c>
      <c r="C84" s="256" t="s">
        <v>373</v>
      </c>
      <c r="D84" s="257">
        <v>0</v>
      </c>
      <c r="E84" s="258">
        <v>0</v>
      </c>
    </row>
    <row r="85" spans="1:5" ht="20.100000000000001" hidden="1" customHeight="1" x14ac:dyDescent="0.2">
      <c r="A85" s="223">
        <v>3</v>
      </c>
      <c r="B85" s="235" t="s">
        <v>374</v>
      </c>
      <c r="C85" s="236" t="s">
        <v>375</v>
      </c>
      <c r="D85" s="237">
        <v>0</v>
      </c>
      <c r="E85" s="238">
        <v>0</v>
      </c>
    </row>
    <row r="86" spans="1:5" ht="8.1" hidden="1" customHeight="1" x14ac:dyDescent="0.2">
      <c r="A86" s="223">
        <v>3</v>
      </c>
      <c r="B86" s="239"/>
      <c r="C86" s="25"/>
      <c r="D86" s="25"/>
      <c r="E86" s="240"/>
    </row>
    <row r="87" spans="1:5" ht="15.95" hidden="1" customHeight="1" x14ac:dyDescent="0.2">
      <c r="A87" s="223">
        <v>3</v>
      </c>
      <c r="B87" s="241" t="s">
        <v>16</v>
      </c>
      <c r="C87" s="259" t="s">
        <v>373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401</v>
      </c>
      <c r="C88" s="246" t="s">
        <v>373</v>
      </c>
      <c r="D88" s="263">
        <v>0</v>
      </c>
      <c r="E88" s="264">
        <v>0</v>
      </c>
    </row>
    <row r="89" spans="1:5" ht="30" hidden="1" customHeight="1" x14ac:dyDescent="0.2">
      <c r="A89" s="223">
        <v>3</v>
      </c>
      <c r="B89" s="245" t="s">
        <v>402</v>
      </c>
      <c r="C89" s="249" t="s">
        <v>373</v>
      </c>
      <c r="D89" s="247">
        <v>0</v>
      </c>
      <c r="E89" s="248">
        <v>0</v>
      </c>
    </row>
    <row r="90" spans="1:5" ht="30" hidden="1" customHeight="1" x14ac:dyDescent="0.2">
      <c r="A90" s="223">
        <v>3</v>
      </c>
      <c r="B90" s="265" t="s">
        <v>403</v>
      </c>
      <c r="C90" s="249" t="s">
        <v>373</v>
      </c>
      <c r="D90" s="247">
        <v>0</v>
      </c>
      <c r="E90" s="248">
        <v>0</v>
      </c>
    </row>
    <row r="91" spans="1:5" ht="20.100000000000001" hidden="1" customHeight="1" x14ac:dyDescent="0.2">
      <c r="A91" s="223">
        <v>3</v>
      </c>
      <c r="B91" s="251" t="s">
        <v>379</v>
      </c>
      <c r="C91" s="249" t="s">
        <v>375</v>
      </c>
      <c r="D91" s="247">
        <v>0</v>
      </c>
      <c r="E91" s="248">
        <v>0</v>
      </c>
    </row>
    <row r="92" spans="1:5" ht="12.75" hidden="1" customHeight="1" x14ac:dyDescent="0.2">
      <c r="A92" s="223">
        <v>3</v>
      </c>
      <c r="B92" s="339" t="s">
        <v>380</v>
      </c>
      <c r="C92" s="249" t="s">
        <v>381</v>
      </c>
      <c r="D92" s="247">
        <v>0</v>
      </c>
      <c r="E92" s="248">
        <v>0</v>
      </c>
    </row>
    <row r="93" spans="1:5" ht="12.75" hidden="1" customHeight="1" x14ac:dyDescent="0.2">
      <c r="A93" s="223">
        <v>3</v>
      </c>
      <c r="B93" s="340"/>
      <c r="C93" s="249" t="s">
        <v>382</v>
      </c>
      <c r="D93" s="247">
        <v>0</v>
      </c>
      <c r="E93" s="248">
        <v>0</v>
      </c>
    </row>
    <row r="94" spans="1:5" ht="12.75" hidden="1" customHeight="1" x14ac:dyDescent="0.2">
      <c r="A94" s="223"/>
      <c r="B94" s="340"/>
      <c r="C94" s="249" t="s">
        <v>383</v>
      </c>
      <c r="D94" s="247">
        <v>0</v>
      </c>
      <c r="E94" s="248">
        <v>0</v>
      </c>
    </row>
    <row r="95" spans="1:5" ht="12.75" hidden="1" customHeight="1" x14ac:dyDescent="0.2">
      <c r="A95" s="223"/>
      <c r="B95" s="340"/>
      <c r="C95" s="249" t="s">
        <v>384</v>
      </c>
      <c r="D95" s="247">
        <v>0</v>
      </c>
      <c r="E95" s="248">
        <v>0</v>
      </c>
    </row>
    <row r="96" spans="1:5" ht="12.75" hidden="1" customHeight="1" x14ac:dyDescent="0.2">
      <c r="A96" s="223"/>
      <c r="B96" s="340"/>
      <c r="C96" s="249" t="s">
        <v>385</v>
      </c>
      <c r="D96" s="247">
        <v>0</v>
      </c>
      <c r="E96" s="248">
        <v>0</v>
      </c>
    </row>
    <row r="97" spans="1:5" ht="12.75" hidden="1" customHeight="1" x14ac:dyDescent="0.2">
      <c r="A97" s="223"/>
      <c r="B97" s="266"/>
      <c r="C97" s="249" t="s">
        <v>386</v>
      </c>
      <c r="D97" s="247">
        <v>0</v>
      </c>
      <c r="E97" s="248">
        <v>0</v>
      </c>
    </row>
    <row r="98" spans="1:5" ht="12.75" hidden="1" customHeight="1" x14ac:dyDescent="0.2">
      <c r="A98" s="223"/>
      <c r="B98" s="266"/>
      <c r="C98" s="249" t="s">
        <v>387</v>
      </c>
      <c r="D98" s="247">
        <v>0</v>
      </c>
      <c r="E98" s="248">
        <v>0</v>
      </c>
    </row>
    <row r="99" spans="1:5" ht="12.75" hidden="1" customHeight="1" x14ac:dyDescent="0.2">
      <c r="A99" s="223"/>
      <c r="B99" s="266"/>
      <c r="C99" s="249" t="s">
        <v>388</v>
      </c>
      <c r="D99" s="247">
        <v>0</v>
      </c>
      <c r="E99" s="248">
        <v>0</v>
      </c>
    </row>
    <row r="100" spans="1:5" ht="12.75" hidden="1" customHeight="1" x14ac:dyDescent="0.2">
      <c r="A100" s="223"/>
      <c r="B100" s="266"/>
      <c r="C100" s="249" t="s">
        <v>389</v>
      </c>
      <c r="D100" s="247">
        <v>0</v>
      </c>
      <c r="E100" s="248">
        <v>0</v>
      </c>
    </row>
    <row r="101" spans="1:5" ht="12.75" hidden="1" customHeight="1" x14ac:dyDescent="0.2">
      <c r="A101" s="223">
        <v>3</v>
      </c>
      <c r="B101" s="266"/>
      <c r="C101" s="249" t="s">
        <v>390</v>
      </c>
      <c r="D101" s="247">
        <v>0</v>
      </c>
      <c r="E101" s="248">
        <v>0</v>
      </c>
    </row>
    <row r="102" spans="1:5" ht="12.75" hidden="1" customHeight="1" x14ac:dyDescent="0.2">
      <c r="A102" s="223">
        <v>3</v>
      </c>
      <c r="B102" s="267"/>
      <c r="C102" s="253" t="s">
        <v>391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393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375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375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07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38"/>
      <c r="D107" s="338"/>
      <c r="E107" s="338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/>
  <headerFooter>
    <oddFooter>&amp;L&amp;8 &amp;C&amp;8 &amp;R&amp;8 Seite &amp;P</oddFooter>
  </headerFooter>
  <rowBreaks count="3" manualBreakCount="3"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9" customWidth="1"/>
    <col min="2" max="2" width="15.140625" style="9" customWidth="1"/>
    <col min="3" max="3" width="12.28515625" style="9" customWidth="1"/>
    <col min="4" max="4" width="3.5703125" style="9" customWidth="1"/>
    <col min="5" max="5" width="15.5703125" style="9" customWidth="1"/>
    <col min="6" max="6" width="56.28515625" style="9" customWidth="1"/>
    <col min="7" max="7" width="4.28515625" style="9" customWidth="1"/>
    <col min="8" max="8" width="15.140625" style="9" customWidth="1"/>
    <col min="9" max="9" width="19.42578125" style="9" customWidth="1"/>
    <col min="10" max="10" width="23.140625" style="9" customWidth="1"/>
    <col min="11" max="11" width="4.42578125" style="9" customWidth="1"/>
    <col min="12" max="257" width="14.85546875" style="9" customWidth="1"/>
    <col min="258" max="1025" width="14.85546875" style="2" customWidth="1"/>
  </cols>
  <sheetData>
    <row r="1" spans="1:11" s="2" customFormat="1" ht="5.0999999999999996" customHeight="1" x14ac:dyDescent="0.2">
      <c r="A1"/>
    </row>
    <row r="2" spans="1:11" ht="15" customHeight="1" x14ac:dyDescent="0.2">
      <c r="B2" s="271" t="s">
        <v>404</v>
      </c>
      <c r="C2" s="272" t="s">
        <v>405</v>
      </c>
      <c r="D2" s="273"/>
      <c r="E2" s="271" t="s">
        <v>404</v>
      </c>
      <c r="F2" s="274" t="s">
        <v>406</v>
      </c>
      <c r="G2" s="273"/>
      <c r="H2" s="271" t="s">
        <v>404</v>
      </c>
      <c r="I2" s="275" t="s">
        <v>407</v>
      </c>
      <c r="J2" s="2"/>
      <c r="K2" s="276"/>
    </row>
    <row r="3" spans="1:11" ht="15" customHeight="1" x14ac:dyDescent="0.2">
      <c r="B3" s="277" t="s">
        <v>408</v>
      </c>
      <c r="C3" s="278" t="s">
        <v>409</v>
      </c>
      <c r="D3" s="279"/>
      <c r="E3" s="280" t="s">
        <v>410</v>
      </c>
      <c r="F3" s="281" t="s">
        <v>411</v>
      </c>
      <c r="G3" s="282"/>
      <c r="H3" s="282"/>
      <c r="I3" s="283" t="s">
        <v>412</v>
      </c>
      <c r="J3" s="2"/>
    </row>
    <row r="4" spans="1:11" ht="15" customHeight="1" x14ac:dyDescent="0.2">
      <c r="B4" s="277" t="s">
        <v>413</v>
      </c>
      <c r="C4" s="284" t="s">
        <v>414</v>
      </c>
      <c r="D4" s="285"/>
      <c r="E4" s="286" t="s">
        <v>415</v>
      </c>
      <c r="F4" s="281" t="s">
        <v>416</v>
      </c>
      <c r="G4" s="282"/>
      <c r="H4" s="277" t="s">
        <v>417</v>
      </c>
      <c r="I4" s="287" t="s">
        <v>418</v>
      </c>
      <c r="J4" s="2"/>
    </row>
    <row r="5" spans="1:11" ht="15" customHeight="1" x14ac:dyDescent="0.2">
      <c r="B5" s="277" t="s">
        <v>419</v>
      </c>
      <c r="C5" s="284">
        <v>9</v>
      </c>
      <c r="D5" s="285"/>
      <c r="E5" s="286" t="s">
        <v>420</v>
      </c>
      <c r="F5" s="281" t="str">
        <f>(Institut&amp;", erstellt am "&amp;TEXT(ErstDatum,"TT-MMMM-JJJJ")&amp;" mit "&amp;Version&amp;" bei "&amp;AusfInstitut)</f>
        <v>BLB, erstellt am 22-Oktober-2020 mit V(3.10) bei BAR</v>
      </c>
      <c r="G5" s="282"/>
      <c r="H5" s="277" t="s">
        <v>421</v>
      </c>
      <c r="I5" s="287" t="s">
        <v>422</v>
      </c>
      <c r="J5" s="2"/>
    </row>
    <row r="6" spans="1:11" ht="15" customHeight="1" x14ac:dyDescent="0.2">
      <c r="B6" s="277" t="s">
        <v>423</v>
      </c>
      <c r="C6" s="288"/>
      <c r="D6" s="282"/>
      <c r="E6" s="277" t="s">
        <v>424</v>
      </c>
      <c r="F6" s="281" t="s">
        <v>425</v>
      </c>
      <c r="G6" s="282"/>
      <c r="H6" s="277" t="s">
        <v>426</v>
      </c>
      <c r="I6" s="289"/>
      <c r="J6" s="2" t="s">
        <v>427</v>
      </c>
    </row>
    <row r="7" spans="1:11" ht="15" customHeight="1" x14ac:dyDescent="0.2">
      <c r="B7" s="277" t="s">
        <v>428</v>
      </c>
      <c r="C7" s="288" t="s">
        <v>429</v>
      </c>
      <c r="D7" s="282"/>
      <c r="E7" s="277" t="s">
        <v>430</v>
      </c>
      <c r="F7" s="281" t="str">
        <f>IF(LOWER(Institut)="vdp","Verband",IF(UPPER(Institut)="VDH","Verband","Institut "&amp;Institut))</f>
        <v>Institut BLB</v>
      </c>
      <c r="G7" s="282"/>
      <c r="H7" s="277" t="s">
        <v>431</v>
      </c>
      <c r="I7" s="290" t="s">
        <v>432</v>
      </c>
      <c r="J7" s="282" t="s">
        <v>433</v>
      </c>
    </row>
    <row r="8" spans="1:11" ht="15" customHeight="1" x14ac:dyDescent="0.2">
      <c r="B8" s="277" t="s">
        <v>434</v>
      </c>
      <c r="C8" s="288" t="s">
        <v>0</v>
      </c>
      <c r="D8" s="282"/>
      <c r="E8" s="277" t="s">
        <v>435</v>
      </c>
      <c r="F8" s="281" t="str">
        <f>IF(AuswertBasis="Verband",IF(TvDatenart="T","vdp-Mitgliedsinstitute",IF(TvDatenart="F","Fremdinstitute",IF(TvDatenart="*","alle Pfandbriefemittenten","???"))),AuswertBasis)</f>
        <v>Institut BLB</v>
      </c>
      <c r="G8" s="282"/>
      <c r="H8" s="277" t="s">
        <v>436</v>
      </c>
      <c r="I8" s="290" t="s">
        <v>437</v>
      </c>
      <c r="J8" s="282" t="s">
        <v>438</v>
      </c>
    </row>
    <row r="9" spans="1:11" ht="15" customHeight="1" x14ac:dyDescent="0.2">
      <c r="B9" s="277" t="s">
        <v>439</v>
      </c>
      <c r="C9" s="288" t="s">
        <v>440</v>
      </c>
      <c r="D9" s="282"/>
      <c r="E9" s="277" t="s">
        <v>441</v>
      </c>
      <c r="F9" s="291">
        <f>DATE(AktJahr,AktMonat+1,0)</f>
        <v>44104</v>
      </c>
      <c r="G9" s="279"/>
      <c r="H9" s="277" t="s">
        <v>442</v>
      </c>
      <c r="I9" s="282" t="str">
        <f>(AktJahr&amp;RIGHT("0"&amp;AktMonat,2))</f>
        <v>202009</v>
      </c>
      <c r="J9" s="2" t="s">
        <v>443</v>
      </c>
    </row>
    <row r="10" spans="1:11" ht="15" customHeight="1" x14ac:dyDescent="0.2">
      <c r="B10" s="277" t="s">
        <v>444</v>
      </c>
      <c r="C10" s="288" t="s">
        <v>445</v>
      </c>
      <c r="D10" s="282"/>
      <c r="E10" s="277" t="s">
        <v>446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447</v>
      </c>
      <c r="C11" s="292"/>
      <c r="D11" s="293"/>
      <c r="E11" s="294" t="s">
        <v>448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449</v>
      </c>
      <c r="C12" s="278"/>
      <c r="D12" s="293"/>
      <c r="E12" s="294" t="s">
        <v>450</v>
      </c>
      <c r="F12" s="281" t="str">
        <f>(AktMonat/3)&amp;". Quartal"</f>
        <v>3. Quartal</v>
      </c>
      <c r="G12" s="282"/>
      <c r="H12" s="282"/>
      <c r="I12" s="282"/>
    </row>
    <row r="13" spans="1:11" ht="15" customHeight="1" x14ac:dyDescent="0.2">
      <c r="B13" s="277" t="s">
        <v>451</v>
      </c>
      <c r="C13" s="288" t="s">
        <v>452</v>
      </c>
      <c r="D13" s="282"/>
      <c r="E13" s="277" t="s">
        <v>453</v>
      </c>
      <c r="F13" s="281" t="str">
        <f>AktQuartal&amp;" "&amp;AktJahr&amp;IF(AuswertBasis="Verband"," ("&amp;TvInstitute&amp;")","")</f>
        <v>3. Quartal 2020</v>
      </c>
      <c r="G13" s="282"/>
      <c r="H13" s="282"/>
      <c r="I13" s="282"/>
    </row>
    <row r="14" spans="1:11" ht="15" customHeight="1" x14ac:dyDescent="0.2">
      <c r="B14" s="277" t="s">
        <v>454</v>
      </c>
      <c r="C14" s="288"/>
      <c r="D14" s="282"/>
      <c r="E14" s="277" t="s">
        <v>455</v>
      </c>
      <c r="F14" s="281" t="str">
        <f>"Q"&amp;(AktMonat/3)</f>
        <v>Q3</v>
      </c>
      <c r="G14" s="282"/>
      <c r="H14" s="282"/>
      <c r="I14" s="282"/>
    </row>
    <row r="15" spans="1:11" ht="15" customHeight="1" x14ac:dyDescent="0.2">
      <c r="B15" s="277" t="s">
        <v>456</v>
      </c>
      <c r="C15" s="288"/>
      <c r="D15" s="282"/>
      <c r="E15" s="277" t="s">
        <v>457</v>
      </c>
      <c r="F15" s="295" t="str">
        <f>IF(KzRbwBerH="I",F21,IF(KzRbwBerH="S",F22,IF(KzRbwBerH="D",F23,"* -")))</f>
        <v>* Für die Berechnung des Risikobarwertes wurde der dynamische Ansatz gem. § 5 Abs. 1 Nr. 2 PfandBarwertV verwendet.</v>
      </c>
      <c r="G15" s="282"/>
      <c r="H15" s="282"/>
      <c r="I15" s="282"/>
    </row>
    <row r="16" spans="1:11" ht="15" customHeight="1" x14ac:dyDescent="0.2">
      <c r="B16" s="277" t="s">
        <v>458</v>
      </c>
      <c r="C16" s="288" t="s">
        <v>459</v>
      </c>
      <c r="D16" s="282"/>
      <c r="E16" s="277" t="s">
        <v>460</v>
      </c>
      <c r="F16" s="295" t="str">
        <f>IF(KzRbwBerO="I",F21,IF(KzRbwBerO="S",F22,IF(KzRbwBerO="D",F23,"* -")))</f>
        <v>* Für die Berechnung des Risikobarwertes wurde der dynamische Ansatz gem. § 5 Abs. 1 Nr. 2 PfandBarwertV verwendet.</v>
      </c>
      <c r="G16" s="2"/>
      <c r="H16" s="282"/>
      <c r="I16" s="282"/>
    </row>
    <row r="17" spans="2:9" ht="15" customHeight="1" x14ac:dyDescent="0.2">
      <c r="B17" s="277" t="s">
        <v>461</v>
      </c>
      <c r="C17" s="288"/>
      <c r="D17" s="282"/>
      <c r="E17" s="277" t="s">
        <v>462</v>
      </c>
      <c r="F17" s="295" t="str">
        <f>IF(KzRbwBerS="I",F21,IF(KzRbwBerS="S",F22,IF(KzRbwBerS="D",F23,"* -")))</f>
        <v>* -</v>
      </c>
      <c r="G17" s="2"/>
      <c r="H17" s="282"/>
      <c r="I17" s="282"/>
    </row>
    <row r="18" spans="2:9" ht="15" customHeight="1" x14ac:dyDescent="0.2">
      <c r="B18" s="277" t="s">
        <v>463</v>
      </c>
      <c r="C18" s="288"/>
      <c r="D18" s="282"/>
      <c r="E18" s="277" t="s">
        <v>464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465</v>
      </c>
      <c r="C19" s="288" t="s">
        <v>466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467</v>
      </c>
      <c r="C20" s="288" t="s">
        <v>466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468</v>
      </c>
      <c r="C21" s="288"/>
      <c r="D21" s="282"/>
      <c r="E21" s="7" t="s">
        <v>469</v>
      </c>
      <c r="F21" s="7" t="s">
        <v>470</v>
      </c>
      <c r="G21" s="282"/>
      <c r="H21" s="282"/>
      <c r="I21" s="282"/>
    </row>
    <row r="22" spans="2:9" ht="15" customHeight="1" x14ac:dyDescent="0.2">
      <c r="B22" s="277" t="s">
        <v>471</v>
      </c>
      <c r="C22" s="288"/>
      <c r="D22" s="282"/>
      <c r="E22" s="7"/>
      <c r="F22" s="7" t="s">
        <v>472</v>
      </c>
      <c r="G22" s="282"/>
      <c r="H22" s="282"/>
      <c r="I22" s="282"/>
    </row>
    <row r="23" spans="2:9" ht="15" customHeight="1" x14ac:dyDescent="0.2">
      <c r="B23" s="277" t="s">
        <v>473</v>
      </c>
      <c r="C23" s="297"/>
      <c r="D23" s="282"/>
      <c r="E23" s="7"/>
      <c r="F23" s="7" t="s">
        <v>474</v>
      </c>
      <c r="G23" s="282"/>
      <c r="H23" s="282"/>
      <c r="I23" s="282"/>
    </row>
    <row r="24" spans="2:9" ht="15" customHeight="1" x14ac:dyDescent="0.2">
      <c r="B24" s="277" t="s">
        <v>475</v>
      </c>
      <c r="C24" s="298"/>
      <c r="D24" s="282"/>
      <c r="G24" s="282"/>
      <c r="H24" s="282"/>
      <c r="I24" s="282"/>
    </row>
    <row r="25" spans="2:9" ht="15" customHeight="1" x14ac:dyDescent="0.2">
      <c r="B25" s="2"/>
      <c r="C25" s="282"/>
      <c r="D25" s="282"/>
      <c r="H25" s="282"/>
    </row>
    <row r="26" spans="2:9" ht="15" customHeight="1" x14ac:dyDescent="0.2">
      <c r="B26" s="2"/>
      <c r="C26" s="2"/>
    </row>
    <row r="27" spans="2:9" ht="15" customHeight="1" x14ac:dyDescent="0.2">
      <c r="B27" s="2" t="s">
        <v>476</v>
      </c>
      <c r="C27" s="2" t="s">
        <v>477</v>
      </c>
    </row>
    <row r="28" spans="2:9" ht="15" customHeight="1" x14ac:dyDescent="0.2">
      <c r="C28" s="2" t="s">
        <v>478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28.7109375" style="13" customWidth="1"/>
    <col min="3" max="3" width="11.5703125" style="13" hidden="1" customWidth="1"/>
    <col min="4" max="7" width="15.7109375" style="13" customWidth="1"/>
    <col min="8" max="8" width="18.85546875" style="13" customWidth="1"/>
    <col min="9" max="257" width="11.42578125" style="13" customWidth="1"/>
    <col min="258" max="1025" width="11.42578125" style="2" customWidth="1"/>
  </cols>
  <sheetData>
    <row r="1" spans="1:7" ht="5.0999999999999996" customHeight="1" x14ac:dyDescent="0.2">
      <c r="A1" s="2"/>
      <c r="B1" s="2"/>
      <c r="C1" s="2"/>
      <c r="D1" s="2"/>
      <c r="E1" s="2"/>
      <c r="F1" s="2"/>
      <c r="G1" s="2"/>
    </row>
    <row r="2" spans="1:7" ht="12.75" customHeight="1" x14ac:dyDescent="0.2">
      <c r="A2" s="2"/>
      <c r="B2" s="60" t="s">
        <v>23</v>
      </c>
      <c r="C2" s="60"/>
      <c r="D2" s="60"/>
      <c r="E2" s="60"/>
      <c r="F2" s="60"/>
      <c r="G2" s="60"/>
    </row>
    <row r="3" spans="1:7" ht="9" customHeight="1" x14ac:dyDescent="0.2">
      <c r="A3" s="2"/>
      <c r="B3" s="60"/>
      <c r="C3" s="60"/>
      <c r="D3" s="60"/>
      <c r="E3" s="6"/>
      <c r="F3" s="6"/>
      <c r="G3" s="6"/>
    </row>
    <row r="4" spans="1:7" ht="12.75" customHeight="1" x14ac:dyDescent="0.2">
      <c r="A4" s="2"/>
      <c r="B4" s="313" t="s">
        <v>24</v>
      </c>
      <c r="C4" s="308"/>
      <c r="D4" s="308"/>
      <c r="E4" s="308"/>
      <c r="F4" s="308"/>
      <c r="G4" s="308"/>
    </row>
    <row r="5" spans="1:7" ht="12.75" customHeight="1" x14ac:dyDescent="0.2">
      <c r="A5" s="2"/>
      <c r="B5" s="313" t="str">
        <f>UebInstitutQuartal</f>
        <v>3. Quartal 2020</v>
      </c>
      <c r="C5" s="308"/>
      <c r="D5" s="308"/>
      <c r="E5" s="6"/>
      <c r="F5" s="6"/>
      <c r="G5" s="6"/>
    </row>
    <row r="6" spans="1:7" ht="12.75" customHeight="1" x14ac:dyDescent="0.2">
      <c r="A6" s="2"/>
      <c r="B6" s="2"/>
      <c r="C6" s="2"/>
      <c r="D6" s="2"/>
      <c r="E6" s="2"/>
      <c r="F6" s="2"/>
      <c r="G6" s="2"/>
    </row>
    <row r="7" spans="1:7" ht="24" customHeight="1" x14ac:dyDescent="0.2">
      <c r="A7" s="2"/>
      <c r="B7" s="61"/>
    </row>
    <row r="8" spans="1:7" ht="12.75" customHeight="1" x14ac:dyDescent="0.2">
      <c r="A8" s="18">
        <v>0</v>
      </c>
      <c r="B8" s="25" t="s">
        <v>14</v>
      </c>
      <c r="C8" s="62"/>
      <c r="D8" s="311" t="str">
        <f>AktQuartKurz&amp;" "&amp;AktJahr</f>
        <v>Q3 2020</v>
      </c>
      <c r="E8" s="300"/>
      <c r="F8" s="309" t="str">
        <f>AktQuartKurz&amp;" "&amp;(AktJahr-1)</f>
        <v>Q3 2019</v>
      </c>
      <c r="G8" s="308"/>
    </row>
    <row r="9" spans="1:7" ht="12.75" customHeight="1" x14ac:dyDescent="0.2">
      <c r="A9" s="18">
        <v>0</v>
      </c>
      <c r="B9" s="312"/>
      <c r="C9" s="308"/>
      <c r="D9" s="64" t="s">
        <v>25</v>
      </c>
      <c r="E9" s="65" t="s">
        <v>16</v>
      </c>
      <c r="F9" s="64" t="str">
        <f>D9</f>
        <v>Pfandbriefumlauf</v>
      </c>
      <c r="G9" s="65" t="str">
        <f>E9</f>
        <v>Deckungsmasse</v>
      </c>
    </row>
    <row r="10" spans="1:7" ht="12.75" customHeight="1" x14ac:dyDescent="0.2">
      <c r="A10" s="18">
        <v>0</v>
      </c>
      <c r="B10" s="310" t="s">
        <v>26</v>
      </c>
      <c r="C10" s="304"/>
      <c r="D10" s="66" t="str">
        <f>Einheit_Waehrung</f>
        <v>Mio. €</v>
      </c>
      <c r="E10" s="67" t="str">
        <f>D10</f>
        <v>Mio. €</v>
      </c>
      <c r="F10" s="66" t="str">
        <f>D10</f>
        <v>Mio. €</v>
      </c>
      <c r="G10" s="67" t="str">
        <f>E10</f>
        <v>Mio. €</v>
      </c>
    </row>
    <row r="11" spans="1:7" ht="12.75" customHeight="1" x14ac:dyDescent="0.2">
      <c r="A11" s="18">
        <v>0</v>
      </c>
      <c r="B11" s="305" t="s">
        <v>27</v>
      </c>
      <c r="C11" s="306"/>
      <c r="D11" s="69">
        <v>124.41</v>
      </c>
      <c r="E11" s="70">
        <v>924.10400000000004</v>
      </c>
      <c r="F11" s="69">
        <v>0</v>
      </c>
      <c r="G11" s="70">
        <v>620.86400000000003</v>
      </c>
    </row>
    <row r="12" spans="1:7" ht="12.75" customHeight="1" x14ac:dyDescent="0.2">
      <c r="A12" s="18">
        <v>0</v>
      </c>
      <c r="B12" s="305" t="s">
        <v>28</v>
      </c>
      <c r="C12" s="306"/>
      <c r="D12" s="69">
        <v>502.75</v>
      </c>
      <c r="E12" s="70">
        <v>421.70100000000002</v>
      </c>
      <c r="F12" s="69">
        <v>89.4</v>
      </c>
      <c r="G12" s="70">
        <v>542.56899999999996</v>
      </c>
    </row>
    <row r="13" spans="1:7" ht="12.75" customHeight="1" x14ac:dyDescent="0.2">
      <c r="A13" s="18"/>
      <c r="B13" s="305" t="s">
        <v>29</v>
      </c>
      <c r="C13" s="306"/>
      <c r="D13" s="69">
        <v>260.7</v>
      </c>
      <c r="E13" s="70">
        <v>560.61400000000003</v>
      </c>
      <c r="F13" s="69">
        <v>124.41</v>
      </c>
      <c r="G13" s="70">
        <v>667.24</v>
      </c>
    </row>
    <row r="14" spans="1:7" ht="12.75" customHeight="1" x14ac:dyDescent="0.2">
      <c r="A14" s="18">
        <v>0</v>
      </c>
      <c r="B14" s="68" t="s">
        <v>30</v>
      </c>
      <c r="C14" s="68"/>
      <c r="D14" s="71">
        <v>157.5</v>
      </c>
      <c r="E14" s="72">
        <v>773.30200000000002</v>
      </c>
      <c r="F14" s="71">
        <v>505.5</v>
      </c>
      <c r="G14" s="72">
        <v>111.27500000000001</v>
      </c>
    </row>
    <row r="15" spans="1:7" ht="12.75" customHeight="1" x14ac:dyDescent="0.2">
      <c r="A15" s="18">
        <v>0</v>
      </c>
      <c r="B15" s="68" t="s">
        <v>31</v>
      </c>
      <c r="C15" s="68"/>
      <c r="D15" s="71">
        <v>1110.5</v>
      </c>
      <c r="E15" s="72">
        <v>1247.4069999999999</v>
      </c>
      <c r="F15" s="71">
        <v>361.2</v>
      </c>
      <c r="G15" s="72">
        <v>1255.934</v>
      </c>
    </row>
    <row r="16" spans="1:7" ht="12.75" customHeight="1" x14ac:dyDescent="0.2">
      <c r="A16" s="18">
        <v>0</v>
      </c>
      <c r="B16" s="68" t="s">
        <v>32</v>
      </c>
      <c r="C16" s="68"/>
      <c r="D16" s="71">
        <v>500</v>
      </c>
      <c r="E16" s="72">
        <v>1268.539</v>
      </c>
      <c r="F16" s="71">
        <v>1110.5</v>
      </c>
      <c r="G16" s="72">
        <v>830.23199999999997</v>
      </c>
    </row>
    <row r="17" spans="1:7" ht="12.75" customHeight="1" x14ac:dyDescent="0.2">
      <c r="A17" s="18">
        <v>0</v>
      </c>
      <c r="B17" s="68" t="s">
        <v>33</v>
      </c>
      <c r="C17" s="68"/>
      <c r="D17" s="71">
        <v>765.1</v>
      </c>
      <c r="E17" s="72">
        <v>1327.672</v>
      </c>
      <c r="F17" s="71">
        <v>500</v>
      </c>
      <c r="G17" s="72">
        <v>790.21400000000006</v>
      </c>
    </row>
    <row r="18" spans="1:7" ht="12.75" customHeight="1" x14ac:dyDescent="0.2">
      <c r="A18" s="18">
        <v>0</v>
      </c>
      <c r="B18" s="305" t="s">
        <v>34</v>
      </c>
      <c r="C18" s="306"/>
      <c r="D18" s="69">
        <v>446</v>
      </c>
      <c r="E18" s="70">
        <v>2662.674</v>
      </c>
      <c r="F18" s="69">
        <v>1200.0999999999999</v>
      </c>
      <c r="G18" s="70">
        <v>2594.5100000000002</v>
      </c>
    </row>
    <row r="19" spans="1:7" ht="12.75" customHeight="1" x14ac:dyDescent="0.2">
      <c r="A19" s="18">
        <v>0</v>
      </c>
      <c r="B19" s="305" t="s">
        <v>35</v>
      </c>
      <c r="C19" s="306"/>
      <c r="D19" s="69">
        <v>70</v>
      </c>
      <c r="E19" s="70">
        <v>284.42</v>
      </c>
      <c r="F19" s="69">
        <v>85</v>
      </c>
      <c r="G19" s="70">
        <v>242.41200000000001</v>
      </c>
    </row>
    <row r="20" spans="1:7" ht="20.100000000000001" customHeight="1" x14ac:dyDescent="0.2">
      <c r="A20" s="2"/>
    </row>
    <row r="21" spans="1:7" ht="12.75" customHeight="1" x14ac:dyDescent="0.2">
      <c r="A21" s="18">
        <v>1</v>
      </c>
      <c r="B21" s="25" t="s">
        <v>36</v>
      </c>
      <c r="C21" s="62"/>
      <c r="D21" s="311" t="str">
        <f>AktQuartKurz&amp;" "&amp;AktJahr</f>
        <v>Q3 2020</v>
      </c>
      <c r="E21" s="300"/>
      <c r="F21" s="309" t="str">
        <f>AktQuartKurz&amp;" "&amp;(AktJahr-1)</f>
        <v>Q3 2019</v>
      </c>
      <c r="G21" s="308"/>
    </row>
    <row r="22" spans="1:7" ht="12.75" customHeight="1" x14ac:dyDescent="0.2">
      <c r="A22" s="18">
        <v>1</v>
      </c>
      <c r="B22" s="312"/>
      <c r="C22" s="308"/>
      <c r="D22" s="64" t="s">
        <v>25</v>
      </c>
      <c r="E22" s="65" t="s">
        <v>16</v>
      </c>
      <c r="F22" s="64" t="str">
        <f>D22</f>
        <v>Pfandbriefumlauf</v>
      </c>
      <c r="G22" s="65" t="str">
        <f>E22</f>
        <v>Deckungsmasse</v>
      </c>
    </row>
    <row r="23" spans="1:7" ht="12.75" customHeight="1" x14ac:dyDescent="0.2">
      <c r="A23" s="18">
        <v>1</v>
      </c>
      <c r="B23" s="310" t="s">
        <v>26</v>
      </c>
      <c r="C23" s="304"/>
      <c r="D23" s="66" t="str">
        <f>Einheit_Waehrung</f>
        <v>Mio. €</v>
      </c>
      <c r="E23" s="67" t="str">
        <f>D23</f>
        <v>Mio. €</v>
      </c>
      <c r="F23" s="66" t="str">
        <f>D23</f>
        <v>Mio. €</v>
      </c>
      <c r="G23" s="67" t="str">
        <f>E23</f>
        <v>Mio. €</v>
      </c>
    </row>
    <row r="24" spans="1:7" ht="12.75" customHeight="1" x14ac:dyDescent="0.2">
      <c r="A24" s="18">
        <v>1</v>
      </c>
      <c r="B24" s="305" t="s">
        <v>27</v>
      </c>
      <c r="C24" s="306"/>
      <c r="D24" s="69">
        <v>985.86700000000008</v>
      </c>
      <c r="E24" s="70">
        <v>2490.2710000000002</v>
      </c>
      <c r="F24" s="69">
        <v>668.89700000000005</v>
      </c>
      <c r="G24" s="70">
        <v>1878.7139999999999</v>
      </c>
    </row>
    <row r="25" spans="1:7" ht="12.75" customHeight="1" x14ac:dyDescent="0.2">
      <c r="A25" s="18">
        <v>1</v>
      </c>
      <c r="B25" s="305" t="s">
        <v>28</v>
      </c>
      <c r="C25" s="306"/>
      <c r="D25" s="69">
        <v>981.20400000000006</v>
      </c>
      <c r="E25" s="70">
        <v>781.76499999999999</v>
      </c>
      <c r="F25" s="69">
        <v>560.03100000000006</v>
      </c>
      <c r="G25" s="70">
        <v>1125.8969999999999</v>
      </c>
    </row>
    <row r="26" spans="1:7" ht="12.75" customHeight="1" x14ac:dyDescent="0.2">
      <c r="A26" s="18"/>
      <c r="B26" s="305" t="s">
        <v>29</v>
      </c>
      <c r="C26" s="306"/>
      <c r="D26" s="69">
        <v>1900.2919999999999</v>
      </c>
      <c r="E26" s="70">
        <v>913.35800000000006</v>
      </c>
      <c r="F26" s="69">
        <v>511.56299999999999</v>
      </c>
      <c r="G26" s="70">
        <v>1875.519</v>
      </c>
    </row>
    <row r="27" spans="1:7" ht="12.75" customHeight="1" x14ac:dyDescent="0.2">
      <c r="A27" s="18">
        <v>1</v>
      </c>
      <c r="B27" s="68" t="s">
        <v>30</v>
      </c>
      <c r="C27" s="68"/>
      <c r="D27" s="71">
        <v>1655.5440000000001</v>
      </c>
      <c r="E27" s="72">
        <v>862.904</v>
      </c>
      <c r="F27" s="71">
        <v>1033.393</v>
      </c>
      <c r="G27" s="72">
        <v>788.86099999999999</v>
      </c>
    </row>
    <row r="28" spans="1:7" ht="12.75" customHeight="1" x14ac:dyDescent="0.2">
      <c r="A28" s="18">
        <v>1</v>
      </c>
      <c r="B28" s="68" t="s">
        <v>31</v>
      </c>
      <c r="C28" s="68"/>
      <c r="D28" s="71">
        <v>1150.002</v>
      </c>
      <c r="E28" s="72">
        <v>1622.374</v>
      </c>
      <c r="F28" s="71">
        <v>3054.5430000000001</v>
      </c>
      <c r="G28" s="72">
        <v>1706.17</v>
      </c>
    </row>
    <row r="29" spans="1:7" ht="12.75" customHeight="1" x14ac:dyDescent="0.2">
      <c r="A29" s="18">
        <v>1</v>
      </c>
      <c r="B29" s="68" t="s">
        <v>32</v>
      </c>
      <c r="C29" s="68"/>
      <c r="D29" s="71">
        <v>2090.654</v>
      </c>
      <c r="E29" s="72">
        <v>2153.9090000000001</v>
      </c>
      <c r="F29" s="71">
        <v>1133.3430000000001</v>
      </c>
      <c r="G29" s="72">
        <v>1564.49</v>
      </c>
    </row>
    <row r="30" spans="1:7" ht="12.75" customHeight="1" x14ac:dyDescent="0.2">
      <c r="A30" s="18">
        <v>1</v>
      </c>
      <c r="B30" s="68" t="s">
        <v>33</v>
      </c>
      <c r="C30" s="68"/>
      <c r="D30" s="71">
        <v>2391.0309999999999</v>
      </c>
      <c r="E30" s="72">
        <v>1813.847</v>
      </c>
      <c r="F30" s="71">
        <v>2100.1320000000001</v>
      </c>
      <c r="G30" s="72">
        <v>2000.7149999999999</v>
      </c>
    </row>
    <row r="31" spans="1:7" ht="12.75" customHeight="1" x14ac:dyDescent="0.2">
      <c r="A31" s="18">
        <v>1</v>
      </c>
      <c r="B31" s="305" t="s">
        <v>34</v>
      </c>
      <c r="C31" s="306"/>
      <c r="D31" s="69">
        <v>4142.53</v>
      </c>
      <c r="E31" s="70">
        <v>5881.0010000000002</v>
      </c>
      <c r="F31" s="69">
        <v>6454.0550000000003</v>
      </c>
      <c r="G31" s="70">
        <v>5740.1480000000001</v>
      </c>
    </row>
    <row r="32" spans="1:7" ht="12.75" customHeight="1" x14ac:dyDescent="0.2">
      <c r="A32" s="18">
        <v>1</v>
      </c>
      <c r="B32" s="305" t="s">
        <v>35</v>
      </c>
      <c r="C32" s="306"/>
      <c r="D32" s="71">
        <v>2556.0169999999998</v>
      </c>
      <c r="E32" s="72">
        <v>6382.4670000000006</v>
      </c>
      <c r="F32" s="71">
        <v>2651.3009999999999</v>
      </c>
      <c r="G32" s="72">
        <v>5970.6369999999997</v>
      </c>
    </row>
    <row r="33" spans="1:7" ht="20.100000000000001" customHeight="1" x14ac:dyDescent="0.2">
      <c r="A33" s="2"/>
    </row>
    <row r="34" spans="1:7" ht="12.75" hidden="1" customHeight="1" x14ac:dyDescent="0.2">
      <c r="A34" s="18">
        <v>2</v>
      </c>
      <c r="B34" s="25" t="s">
        <v>21</v>
      </c>
      <c r="C34" s="62"/>
      <c r="D34" s="311" t="str">
        <f>AktQuartKurz&amp;" "&amp;AktJahr</f>
        <v>Q3 2020</v>
      </c>
      <c r="E34" s="300"/>
      <c r="F34" s="309" t="str">
        <f>AktQuartKurz&amp;" "&amp;(AktJahr-1)</f>
        <v>Q3 2019</v>
      </c>
      <c r="G34" s="308"/>
    </row>
    <row r="35" spans="1:7" ht="12.75" hidden="1" customHeight="1" x14ac:dyDescent="0.2">
      <c r="A35" s="18">
        <v>2</v>
      </c>
      <c r="B35" s="312"/>
      <c r="C35" s="308"/>
      <c r="D35" s="64" t="s">
        <v>25</v>
      </c>
      <c r="E35" s="65" t="s">
        <v>16</v>
      </c>
      <c r="F35" s="64" t="str">
        <f>D35</f>
        <v>Pfandbriefumlauf</v>
      </c>
      <c r="G35" s="65" t="str">
        <f>E35</f>
        <v>Deckungsmasse</v>
      </c>
    </row>
    <row r="36" spans="1:7" ht="12.75" hidden="1" customHeight="1" x14ac:dyDescent="0.2">
      <c r="A36" s="18">
        <v>2</v>
      </c>
      <c r="B36" s="310" t="s">
        <v>26</v>
      </c>
      <c r="C36" s="304"/>
      <c r="D36" s="66" t="str">
        <f>Einheit_Waehrung</f>
        <v>Mio. €</v>
      </c>
      <c r="E36" s="67" t="str">
        <f>D36</f>
        <v>Mio. €</v>
      </c>
      <c r="F36" s="66" t="str">
        <f>D36</f>
        <v>Mio. €</v>
      </c>
      <c r="G36" s="67" t="str">
        <f>E36</f>
        <v>Mio. €</v>
      </c>
    </row>
    <row r="37" spans="1:7" ht="12.75" hidden="1" customHeight="1" x14ac:dyDescent="0.2">
      <c r="A37" s="18">
        <v>2</v>
      </c>
      <c r="B37" s="305" t="s">
        <v>27</v>
      </c>
      <c r="C37" s="306"/>
      <c r="D37" s="69">
        <v>0</v>
      </c>
      <c r="E37" s="70">
        <v>0</v>
      </c>
      <c r="F37" s="69">
        <v>0</v>
      </c>
      <c r="G37" s="70">
        <v>0</v>
      </c>
    </row>
    <row r="38" spans="1:7" ht="12.75" hidden="1" customHeight="1" x14ac:dyDescent="0.2">
      <c r="A38" s="18">
        <v>2</v>
      </c>
      <c r="B38" s="305" t="s">
        <v>28</v>
      </c>
      <c r="C38" s="306"/>
      <c r="D38" s="69">
        <v>0</v>
      </c>
      <c r="E38" s="70">
        <v>0</v>
      </c>
      <c r="F38" s="69">
        <v>0</v>
      </c>
      <c r="G38" s="70">
        <v>0</v>
      </c>
    </row>
    <row r="39" spans="1:7" ht="12.75" hidden="1" customHeight="1" x14ac:dyDescent="0.2">
      <c r="A39" s="18"/>
      <c r="B39" s="305" t="s">
        <v>29</v>
      </c>
      <c r="C39" s="306"/>
      <c r="D39" s="69">
        <v>0</v>
      </c>
      <c r="E39" s="70">
        <v>0</v>
      </c>
      <c r="F39" s="69">
        <v>0</v>
      </c>
      <c r="G39" s="70">
        <v>0</v>
      </c>
    </row>
    <row r="40" spans="1:7" ht="12.75" hidden="1" customHeight="1" x14ac:dyDescent="0.2">
      <c r="A40" s="18">
        <v>2</v>
      </c>
      <c r="B40" s="68" t="s">
        <v>30</v>
      </c>
      <c r="C40" s="68"/>
      <c r="D40" s="71">
        <v>0</v>
      </c>
      <c r="E40" s="72">
        <v>0</v>
      </c>
      <c r="F40" s="71">
        <v>0</v>
      </c>
      <c r="G40" s="72">
        <v>0</v>
      </c>
    </row>
    <row r="41" spans="1:7" ht="12.75" hidden="1" customHeight="1" x14ac:dyDescent="0.2">
      <c r="A41" s="18">
        <v>2</v>
      </c>
      <c r="B41" s="68" t="s">
        <v>31</v>
      </c>
      <c r="C41" s="68"/>
      <c r="D41" s="71">
        <v>0</v>
      </c>
      <c r="E41" s="72">
        <v>0</v>
      </c>
      <c r="F41" s="71">
        <v>0</v>
      </c>
      <c r="G41" s="72">
        <v>0</v>
      </c>
    </row>
    <row r="42" spans="1:7" ht="12.75" hidden="1" customHeight="1" x14ac:dyDescent="0.2">
      <c r="A42" s="18">
        <v>2</v>
      </c>
      <c r="B42" s="68" t="s">
        <v>32</v>
      </c>
      <c r="C42" s="68"/>
      <c r="D42" s="71">
        <v>0</v>
      </c>
      <c r="E42" s="72">
        <v>0</v>
      </c>
      <c r="F42" s="71">
        <v>0</v>
      </c>
      <c r="G42" s="72">
        <v>0</v>
      </c>
    </row>
    <row r="43" spans="1:7" ht="12.75" hidden="1" customHeight="1" x14ac:dyDescent="0.2">
      <c r="A43" s="18">
        <v>2</v>
      </c>
      <c r="B43" s="68" t="s">
        <v>33</v>
      </c>
      <c r="C43" s="68"/>
      <c r="D43" s="71">
        <v>0</v>
      </c>
      <c r="E43" s="72">
        <v>0</v>
      </c>
      <c r="F43" s="71">
        <v>0</v>
      </c>
      <c r="G43" s="72">
        <v>0</v>
      </c>
    </row>
    <row r="44" spans="1:7" ht="12.75" hidden="1" customHeight="1" x14ac:dyDescent="0.2">
      <c r="A44" s="18">
        <v>2</v>
      </c>
      <c r="B44" s="305" t="s">
        <v>34</v>
      </c>
      <c r="C44" s="306"/>
      <c r="D44" s="69">
        <v>0</v>
      </c>
      <c r="E44" s="70">
        <v>0</v>
      </c>
      <c r="F44" s="69">
        <v>0</v>
      </c>
      <c r="G44" s="70">
        <v>0</v>
      </c>
    </row>
    <row r="45" spans="1:7" ht="12.75" hidden="1" customHeight="1" x14ac:dyDescent="0.2">
      <c r="A45" s="18">
        <v>2</v>
      </c>
      <c r="B45" s="305" t="s">
        <v>35</v>
      </c>
      <c r="C45" s="306"/>
      <c r="D45" s="71">
        <v>0</v>
      </c>
      <c r="E45" s="72">
        <v>0</v>
      </c>
      <c r="F45" s="71">
        <v>0</v>
      </c>
      <c r="G45" s="72">
        <v>0</v>
      </c>
    </row>
    <row r="46" spans="1:7" ht="20.100000000000001" hidden="1" customHeight="1" x14ac:dyDescent="0.2">
      <c r="A46" s="2"/>
    </row>
    <row r="47" spans="1:7" ht="12.75" hidden="1" customHeight="1" x14ac:dyDescent="0.2">
      <c r="A47" s="18">
        <v>3</v>
      </c>
      <c r="B47" s="25" t="s">
        <v>22</v>
      </c>
      <c r="C47" s="62"/>
      <c r="D47" s="311" t="str">
        <f>AktQuartKurz&amp;" "&amp;AktJahr</f>
        <v>Q3 2020</v>
      </c>
      <c r="E47" s="300"/>
      <c r="F47" s="309" t="str">
        <f>AktQuartKurz&amp;" "&amp;(AktJahr-1)</f>
        <v>Q3 2019</v>
      </c>
      <c r="G47" s="308"/>
    </row>
    <row r="48" spans="1:7" ht="12.75" hidden="1" customHeight="1" x14ac:dyDescent="0.2">
      <c r="A48" s="18">
        <v>3</v>
      </c>
      <c r="B48" s="63"/>
      <c r="C48" s="73"/>
      <c r="D48" s="64" t="s">
        <v>25</v>
      </c>
      <c r="E48" s="65" t="s">
        <v>16</v>
      </c>
      <c r="F48" s="64" t="str">
        <f>D48</f>
        <v>Pfandbriefumlauf</v>
      </c>
      <c r="G48" s="65" t="str">
        <f>E48</f>
        <v>Deckungsmasse</v>
      </c>
    </row>
    <row r="49" spans="1:7" ht="12.75" hidden="1" customHeight="1" x14ac:dyDescent="0.2">
      <c r="A49" s="18">
        <v>3</v>
      </c>
      <c r="B49" s="310" t="s">
        <v>26</v>
      </c>
      <c r="C49" s="304"/>
      <c r="D49" s="66" t="str">
        <f>Einheit_Waehrung</f>
        <v>Mio. €</v>
      </c>
      <c r="E49" s="67" t="str">
        <f>D49</f>
        <v>Mio. €</v>
      </c>
      <c r="F49" s="66" t="str">
        <f>D49</f>
        <v>Mio. €</v>
      </c>
      <c r="G49" s="67" t="str">
        <f>E49</f>
        <v>Mio. €</v>
      </c>
    </row>
    <row r="50" spans="1:7" ht="12.75" hidden="1" customHeight="1" x14ac:dyDescent="0.2">
      <c r="A50" s="18">
        <v>3</v>
      </c>
      <c r="B50" s="305" t="s">
        <v>27</v>
      </c>
      <c r="C50" s="306"/>
      <c r="D50" s="69">
        <v>0</v>
      </c>
      <c r="E50" s="70">
        <v>0</v>
      </c>
      <c r="F50" s="69">
        <v>0</v>
      </c>
      <c r="G50" s="70">
        <v>0</v>
      </c>
    </row>
    <row r="51" spans="1:7" ht="12.75" hidden="1" customHeight="1" x14ac:dyDescent="0.2">
      <c r="A51" s="18">
        <v>3</v>
      </c>
      <c r="B51" s="305" t="s">
        <v>28</v>
      </c>
      <c r="C51" s="306"/>
      <c r="D51" s="69">
        <v>0</v>
      </c>
      <c r="E51" s="70">
        <v>0</v>
      </c>
      <c r="F51" s="69">
        <v>0</v>
      </c>
      <c r="G51" s="70">
        <v>0</v>
      </c>
    </row>
    <row r="52" spans="1:7" ht="12.75" hidden="1" customHeight="1" x14ac:dyDescent="0.2">
      <c r="A52" s="18"/>
      <c r="B52" s="305" t="s">
        <v>29</v>
      </c>
      <c r="C52" s="306"/>
      <c r="D52" s="69">
        <v>0</v>
      </c>
      <c r="E52" s="70">
        <v>0</v>
      </c>
      <c r="F52" s="69">
        <v>0</v>
      </c>
      <c r="G52" s="70">
        <v>0</v>
      </c>
    </row>
    <row r="53" spans="1:7" ht="12.75" hidden="1" customHeight="1" x14ac:dyDescent="0.2">
      <c r="A53" s="18">
        <v>3</v>
      </c>
      <c r="B53" s="68" t="s">
        <v>30</v>
      </c>
      <c r="C53" s="68"/>
      <c r="D53" s="71">
        <v>0</v>
      </c>
      <c r="E53" s="72">
        <v>0</v>
      </c>
      <c r="F53" s="71">
        <v>0</v>
      </c>
      <c r="G53" s="72">
        <v>0</v>
      </c>
    </row>
    <row r="54" spans="1:7" ht="12.75" hidden="1" customHeight="1" x14ac:dyDescent="0.2">
      <c r="A54" s="18">
        <v>3</v>
      </c>
      <c r="B54" s="68" t="s">
        <v>31</v>
      </c>
      <c r="C54" s="68"/>
      <c r="D54" s="71">
        <v>0</v>
      </c>
      <c r="E54" s="72">
        <v>0</v>
      </c>
      <c r="F54" s="71">
        <v>0</v>
      </c>
      <c r="G54" s="72">
        <v>0</v>
      </c>
    </row>
    <row r="55" spans="1:7" ht="12.75" hidden="1" customHeight="1" x14ac:dyDescent="0.2">
      <c r="A55" s="18">
        <v>3</v>
      </c>
      <c r="B55" s="68" t="s">
        <v>32</v>
      </c>
      <c r="C55" s="68"/>
      <c r="D55" s="71">
        <v>0</v>
      </c>
      <c r="E55" s="72">
        <v>0</v>
      </c>
      <c r="F55" s="71">
        <v>0</v>
      </c>
      <c r="G55" s="72">
        <v>0</v>
      </c>
    </row>
    <row r="56" spans="1:7" ht="12.75" hidden="1" customHeight="1" x14ac:dyDescent="0.2">
      <c r="A56" s="18">
        <v>3</v>
      </c>
      <c r="B56" s="68" t="s">
        <v>33</v>
      </c>
      <c r="C56" s="68"/>
      <c r="D56" s="71">
        <v>0</v>
      </c>
      <c r="E56" s="72">
        <v>0</v>
      </c>
      <c r="F56" s="71">
        <v>0</v>
      </c>
      <c r="G56" s="72">
        <v>0</v>
      </c>
    </row>
    <row r="57" spans="1:7" ht="12.75" hidden="1" customHeight="1" x14ac:dyDescent="0.2">
      <c r="A57" s="18">
        <v>3</v>
      </c>
      <c r="B57" s="305" t="s">
        <v>34</v>
      </c>
      <c r="C57" s="306"/>
      <c r="D57" s="69">
        <v>0</v>
      </c>
      <c r="E57" s="70">
        <v>0</v>
      </c>
      <c r="F57" s="69">
        <v>0</v>
      </c>
      <c r="G57" s="70">
        <v>0</v>
      </c>
    </row>
    <row r="58" spans="1:7" ht="12.75" hidden="1" customHeight="1" x14ac:dyDescent="0.2">
      <c r="A58" s="18">
        <v>3</v>
      </c>
      <c r="B58" s="305" t="s">
        <v>35</v>
      </c>
      <c r="C58" s="306"/>
      <c r="D58" s="71">
        <v>0</v>
      </c>
      <c r="E58" s="72">
        <v>0</v>
      </c>
      <c r="F58" s="71">
        <v>0</v>
      </c>
      <c r="G58" s="72">
        <v>0</v>
      </c>
    </row>
    <row r="59" spans="1:7" ht="12.75" hidden="1" customHeight="1" x14ac:dyDescent="0.2">
      <c r="B59" s="2"/>
      <c r="C59" s="2"/>
      <c r="D59" s="2"/>
      <c r="E59" s="2"/>
      <c r="F59" s="2"/>
      <c r="G59" s="2"/>
    </row>
    <row r="60" spans="1:7" ht="20.100000000000001" customHeight="1" x14ac:dyDescent="0.2">
      <c r="B60" s="307" t="str">
        <f>IF(INT(AktJahrMonat)&gt;201503,"","Hinweis: Die Restlaufzeiten bis zu 2 Jahren wurden ab Q2 2014 neu gruppiert; daher werden die Vorjahreszahlen nicht abgebildet. ")</f>
        <v/>
      </c>
      <c r="C60" s="308"/>
      <c r="D60" s="308"/>
      <c r="E60" s="308"/>
      <c r="F60" s="308"/>
      <c r="G60" s="308"/>
    </row>
    <row r="61" spans="1:7" ht="6" customHeight="1" x14ac:dyDescent="0.2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B57:C57"/>
    <mergeCell ref="B58:C58"/>
    <mergeCell ref="B60:G60"/>
    <mergeCell ref="F47:G47"/>
    <mergeCell ref="B49:C49"/>
    <mergeCell ref="B50:C50"/>
    <mergeCell ref="B51:C51"/>
    <mergeCell ref="B52:C52"/>
  </mergeCells>
  <printOptions horizontalCentered="1"/>
  <pageMargins left="0.98402777777777795" right="0.39374999999999999" top="0.78749999999999998" bottom="0.78680555555555598" header="0.51180555555555496" footer="0.59027777777777801"/>
  <pageSetup paperSize="9" orientation="portrait"/>
  <headerFooter>
    <oddFooter>&amp;L&amp;8 &amp;C&amp;8 &amp;R&amp;8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38.7109375" style="13" customWidth="1"/>
    <col min="3" max="3" width="2.7109375" style="13" customWidth="1"/>
    <col min="4" max="5" width="23.7109375" style="13" customWidth="1"/>
    <col min="6" max="6" width="3.140625" style="13" customWidth="1"/>
    <col min="7" max="257" width="11.42578125" style="13" customWidth="1"/>
    <col min="258" max="1025" width="11.42578125" style="2" customWidth="1"/>
  </cols>
  <sheetData>
    <row r="1" spans="1:257" ht="5.099999999999999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6" t="s">
        <v>37</v>
      </c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74" t="s">
        <v>38</v>
      </c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314" t="str">
        <f>UebInstitutQuartal</f>
        <v>3. Quartal 2020</v>
      </c>
      <c r="C5" s="308"/>
      <c r="D5" s="308"/>
      <c r="E5" s="3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2.75" customHeight="1" x14ac:dyDescent="0.2">
      <c r="A7" s="18">
        <v>0</v>
      </c>
      <c r="B7" s="75" t="s">
        <v>39</v>
      </c>
      <c r="C7" s="75"/>
      <c r="D7" s="76" t="str">
        <f>AktQuartKurz&amp;" "&amp;AktJahr</f>
        <v>Q3 2020</v>
      </c>
      <c r="E7" s="76" t="str">
        <f>AktQuartKurz&amp;" "&amp;(AktJahr-1)</f>
        <v>Q3 2019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12.75" customHeight="1" x14ac:dyDescent="0.2">
      <c r="A8" s="18">
        <v>0</v>
      </c>
      <c r="B8" s="77"/>
      <c r="C8" s="77"/>
      <c r="D8" s="78" t="str">
        <f>Einheit_Waehrung</f>
        <v>Mio. €</v>
      </c>
      <c r="E8" s="78" t="str">
        <f>D8</f>
        <v>Mio. €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18">
        <v>0</v>
      </c>
      <c r="B9" s="79" t="s">
        <v>40</v>
      </c>
      <c r="C9" s="79"/>
      <c r="D9" s="69">
        <v>2.5489999999999999</v>
      </c>
      <c r="E9" s="80">
        <v>2.8530000000000002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2.75" customHeight="1" x14ac:dyDescent="0.2">
      <c r="A10" s="18">
        <v>0</v>
      </c>
      <c r="B10" s="81" t="s">
        <v>41</v>
      </c>
      <c r="C10" s="81"/>
      <c r="D10" s="69">
        <v>24.277999999999999</v>
      </c>
      <c r="E10" s="80">
        <v>21.565999999999999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2.75" customHeight="1" x14ac:dyDescent="0.2">
      <c r="A11" s="18"/>
      <c r="B11" s="81" t="s">
        <v>42</v>
      </c>
      <c r="C11" s="81"/>
      <c r="D11" s="69">
        <v>1224.634</v>
      </c>
      <c r="E11" s="80">
        <v>1146.45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2.75" customHeight="1" x14ac:dyDescent="0.2">
      <c r="A12" s="18">
        <v>0</v>
      </c>
      <c r="B12" s="81" t="s">
        <v>43</v>
      </c>
      <c r="C12" s="81"/>
      <c r="D12" s="69">
        <v>7809.9740000000002</v>
      </c>
      <c r="E12" s="80">
        <v>6055.3810000000003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2.75" customHeight="1" x14ac:dyDescent="0.2">
      <c r="A13" s="18">
        <v>0</v>
      </c>
      <c r="B13" s="82" t="s">
        <v>44</v>
      </c>
      <c r="C13" s="82"/>
      <c r="D13" s="71">
        <f>SUM(D9:D12)</f>
        <v>9061.4349999999995</v>
      </c>
      <c r="E13" s="83">
        <f>SUM(E9:E12)</f>
        <v>7226.25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6" spans="1:257" s="84" customFormat="1" ht="12.75" customHeight="1" x14ac:dyDescent="0.2">
      <c r="B16" s="314" t="s">
        <v>45</v>
      </c>
      <c r="C16" s="315"/>
      <c r="D16" s="315"/>
      <c r="E16" s="315"/>
    </row>
    <row r="17" spans="1:257" s="84" customFormat="1" ht="12.75" customHeight="1" x14ac:dyDescent="0.2">
      <c r="B17" s="314" t="str">
        <f>UebInstitutQuartal</f>
        <v>3. Quartal 2020</v>
      </c>
      <c r="C17" s="315"/>
      <c r="D17" s="315"/>
      <c r="E17" s="315"/>
    </row>
    <row r="18" spans="1:257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2.75" customHeight="1" x14ac:dyDescent="0.2">
      <c r="A19" s="18">
        <v>1</v>
      </c>
      <c r="B19" s="75" t="s">
        <v>39</v>
      </c>
      <c r="C19" s="75"/>
      <c r="D19" s="85" t="str">
        <f>AktQuartKurz&amp;" "&amp;AktJahr</f>
        <v>Q3 2020</v>
      </c>
      <c r="E19" s="76" t="str">
        <f>AktQuartKurz&amp;" "&amp;(AktJahr-1)</f>
        <v>Q3 2019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2.75" customHeight="1" x14ac:dyDescent="0.2">
      <c r="A20" s="18">
        <v>1</v>
      </c>
      <c r="B20" s="77"/>
      <c r="C20" s="77"/>
      <c r="D20" s="78" t="str">
        <f>Einheit_Waehrung</f>
        <v>Mio. €</v>
      </c>
      <c r="E20" s="78" t="str">
        <f>D20</f>
        <v>Mio. €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2.75" customHeight="1" x14ac:dyDescent="0.2">
      <c r="A21" s="18">
        <v>1</v>
      </c>
      <c r="B21" s="79" t="s">
        <v>46</v>
      </c>
      <c r="C21" s="79"/>
      <c r="D21" s="69">
        <v>3607.3049999999998</v>
      </c>
      <c r="E21" s="70">
        <v>3446.5630000000001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2.75" customHeight="1" x14ac:dyDescent="0.2">
      <c r="A22" s="18">
        <v>1</v>
      </c>
      <c r="B22" s="81" t="s">
        <v>47</v>
      </c>
      <c r="C22" s="81"/>
      <c r="D22" s="71">
        <v>5682.1210000000001</v>
      </c>
      <c r="E22" s="83">
        <v>5371.6230000000014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2.75" customHeight="1" x14ac:dyDescent="0.2">
      <c r="A23" s="18">
        <v>1</v>
      </c>
      <c r="B23" s="81" t="s">
        <v>48</v>
      </c>
      <c r="C23" s="86"/>
      <c r="D23" s="87">
        <v>13219.971</v>
      </c>
      <c r="E23" s="88">
        <v>13519.464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2.75" customHeight="1" x14ac:dyDescent="0.2">
      <c r="A24" s="18">
        <v>1</v>
      </c>
      <c r="B24" s="82" t="s">
        <v>44</v>
      </c>
      <c r="C24" s="82"/>
      <c r="D24" s="71">
        <f>SUM(D21:D23)</f>
        <v>22509.396999999997</v>
      </c>
      <c r="E24" s="83">
        <f>SUM(E21:E23)</f>
        <v>22337.65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2.75" customHeight="1" x14ac:dyDescent="0.2">
      <c r="A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2.75" hidden="1" customHeight="1" x14ac:dyDescent="0.2">
      <c r="A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2.75" customHeight="1" x14ac:dyDescent="0.2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84" customFormat="1" ht="12.75" hidden="1" customHeight="1" x14ac:dyDescent="0.2">
      <c r="B28" s="314" t="s">
        <v>49</v>
      </c>
      <c r="C28" s="315"/>
      <c r="D28" s="315"/>
      <c r="E28" s="315"/>
    </row>
    <row r="29" spans="1:257" s="84" customFormat="1" ht="12.75" hidden="1" customHeight="1" x14ac:dyDescent="0.2">
      <c r="B29" s="314" t="str">
        <f>UebInstitutQuartal</f>
        <v>3. Quartal 2020</v>
      </c>
      <c r="C29" s="315"/>
      <c r="D29" s="315"/>
      <c r="E29" s="315"/>
    </row>
    <row r="30" spans="1:257" ht="12.75" hidden="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2.75" hidden="1" customHeight="1" x14ac:dyDescent="0.2">
      <c r="A31" s="18">
        <v>2</v>
      </c>
      <c r="B31" s="75" t="s">
        <v>39</v>
      </c>
      <c r="C31" s="75"/>
      <c r="D31" s="85" t="str">
        <f>AktQuartKurz&amp;" "&amp;AktJahr</f>
        <v>Q3 2020</v>
      </c>
      <c r="E31" s="76" t="str">
        <f>AktQuartKurz&amp;" "&amp;(AktJahr-1)</f>
        <v>Q3 2019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2.75" hidden="1" customHeight="1" x14ac:dyDescent="0.2">
      <c r="A32" s="18">
        <v>2</v>
      </c>
      <c r="B32" s="77"/>
      <c r="C32" s="77"/>
      <c r="D32" s="78" t="str">
        <f>Einheit_Waehrung</f>
        <v>Mio. €</v>
      </c>
      <c r="E32" s="78" t="str">
        <f>D32</f>
        <v>Mio. €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2.75" hidden="1" customHeight="1" x14ac:dyDescent="0.2">
      <c r="A33" s="18">
        <v>2</v>
      </c>
      <c r="B33" s="79" t="s">
        <v>50</v>
      </c>
      <c r="C33" s="79"/>
      <c r="D33" s="69">
        <v>0</v>
      </c>
      <c r="E33" s="7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2.75" hidden="1" customHeight="1" x14ac:dyDescent="0.2">
      <c r="A34" s="18">
        <v>2</v>
      </c>
      <c r="B34" s="81" t="s">
        <v>51</v>
      </c>
      <c r="C34" s="81"/>
      <c r="D34" s="71">
        <v>0</v>
      </c>
      <c r="E34" s="8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2.75" hidden="1" customHeight="1" x14ac:dyDescent="0.2">
      <c r="A35" s="18">
        <v>2</v>
      </c>
      <c r="B35" s="81" t="s">
        <v>52</v>
      </c>
      <c r="C35" s="86"/>
      <c r="D35" s="87">
        <v>0</v>
      </c>
      <c r="E35" s="88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2.75" hidden="1" customHeight="1" x14ac:dyDescent="0.2">
      <c r="A36" s="18">
        <v>2</v>
      </c>
      <c r="B36" s="82" t="s">
        <v>44</v>
      </c>
      <c r="C36" s="82"/>
      <c r="D36" s="71">
        <f>SUM(D33:D35)</f>
        <v>0</v>
      </c>
      <c r="E36" s="83">
        <f>SUM(E33:E35)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2.75" hidden="1" customHeight="1" x14ac:dyDescent="0.2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2.75" hidden="1" customHeight="1" x14ac:dyDescent="0.2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2.75" hidden="1" customHeight="1" x14ac:dyDescent="0.2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84" customFormat="1" ht="12.75" hidden="1" customHeight="1" x14ac:dyDescent="0.2">
      <c r="B40" s="314" t="s">
        <v>53</v>
      </c>
      <c r="C40" s="315"/>
      <c r="D40" s="315"/>
      <c r="E40" s="315"/>
    </row>
    <row r="41" spans="1:257" s="84" customFormat="1" ht="12.75" hidden="1" customHeight="1" x14ac:dyDescent="0.2">
      <c r="B41" s="314" t="str">
        <f>UebInstitutQuartal</f>
        <v>3. Quartal 2020</v>
      </c>
      <c r="C41" s="315"/>
      <c r="D41" s="315"/>
      <c r="E41" s="315"/>
    </row>
    <row r="42" spans="1:257" ht="12.75" hidden="1" customHeight="1" x14ac:dyDescent="0.2">
      <c r="A42" s="2"/>
      <c r="B42" s="2"/>
      <c r="C42" s="2"/>
      <c r="D42" s="2"/>
      <c r="E42" s="2"/>
    </row>
    <row r="43" spans="1:257" ht="12.75" hidden="1" customHeight="1" x14ac:dyDescent="0.2">
      <c r="A43" s="18">
        <v>3</v>
      </c>
      <c r="B43" s="75" t="s">
        <v>39</v>
      </c>
      <c r="C43" s="75"/>
      <c r="D43" s="76" t="str">
        <f>AktQuartKurz&amp;" "&amp;AktJahr</f>
        <v>Q3 2020</v>
      </c>
      <c r="E43" s="76" t="str">
        <f>AktQuartKurz&amp;" "&amp;(AktJahr-1)</f>
        <v>Q3 2019</v>
      </c>
    </row>
    <row r="44" spans="1:257" ht="12.75" hidden="1" customHeight="1" x14ac:dyDescent="0.2">
      <c r="A44" s="18">
        <v>3</v>
      </c>
      <c r="B44" s="77"/>
      <c r="C44" s="77"/>
      <c r="D44" s="78" t="str">
        <f>Einheit_Waehrung</f>
        <v>Mio. €</v>
      </c>
      <c r="E44" s="78" t="str">
        <f>D44</f>
        <v>Mio. €</v>
      </c>
    </row>
    <row r="45" spans="1:257" ht="12.75" hidden="1" customHeight="1" x14ac:dyDescent="0.2">
      <c r="A45" s="18">
        <v>3</v>
      </c>
      <c r="B45" s="79" t="s">
        <v>50</v>
      </c>
      <c r="C45" s="79"/>
      <c r="D45" s="69">
        <v>0</v>
      </c>
      <c r="E45" s="80">
        <v>0</v>
      </c>
    </row>
    <row r="46" spans="1:257" ht="12.75" hidden="1" customHeight="1" x14ac:dyDescent="0.2">
      <c r="A46" s="18">
        <v>3</v>
      </c>
      <c r="B46" s="81" t="s">
        <v>51</v>
      </c>
      <c r="C46" s="81"/>
      <c r="D46" s="71">
        <v>0</v>
      </c>
      <c r="E46" s="83">
        <v>0</v>
      </c>
    </row>
    <row r="47" spans="1:257" ht="12.75" hidden="1" customHeight="1" x14ac:dyDescent="0.2">
      <c r="A47" s="18">
        <v>3</v>
      </c>
      <c r="B47" s="81" t="s">
        <v>52</v>
      </c>
      <c r="C47" s="81"/>
      <c r="D47" s="71">
        <v>0</v>
      </c>
      <c r="E47" s="83">
        <v>0</v>
      </c>
    </row>
    <row r="48" spans="1:257" ht="12.75" hidden="1" customHeight="1" x14ac:dyDescent="0.2">
      <c r="A48" s="18">
        <v>3</v>
      </c>
      <c r="B48" s="82" t="s">
        <v>44</v>
      </c>
      <c r="C48" s="82"/>
      <c r="D48" s="71">
        <f>SUM(D45:D47)</f>
        <v>0</v>
      </c>
      <c r="E48" s="83">
        <f>SUM(E45:E47)</f>
        <v>0</v>
      </c>
    </row>
    <row r="49" spans="2:5" ht="12.75" hidden="1" customHeight="1" x14ac:dyDescent="0.2">
      <c r="B49" s="2"/>
      <c r="C49" s="2"/>
      <c r="D49" s="2"/>
      <c r="E49" s="2"/>
    </row>
    <row r="50" spans="2:5" ht="12.75" hidden="1" customHeight="1" x14ac:dyDescent="0.2">
      <c r="B50" s="2"/>
      <c r="C50" s="2"/>
      <c r="D50" s="2"/>
      <c r="E50" s="2"/>
    </row>
    <row r="51" spans="2:5" ht="12.75" hidden="1" customHeight="1" x14ac:dyDescent="0.2">
      <c r="B51" s="2"/>
      <c r="C51" s="2"/>
      <c r="D51" s="2"/>
      <c r="E51" s="2"/>
    </row>
    <row r="52" spans="2:5" ht="12.75" customHeight="1" x14ac:dyDescent="0.2">
      <c r="B52" s="307" t="str">
        <f>IF(INT(AktJahrMonat)&gt;=201606,"","Hinweis: Die Größengruppen von Öffentlichen Pfandbriefen werden erst ab Q2 2015 erfasst.")</f>
        <v/>
      </c>
      <c r="C52" s="308"/>
      <c r="D52" s="308"/>
      <c r="E52" s="308"/>
    </row>
    <row r="53" spans="2:5" ht="20.100000000000001" customHeight="1" x14ac:dyDescent="0.2">
      <c r="B53" s="307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8"/>
      <c r="D53" s="308"/>
      <c r="E53" s="308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13" customWidth="1"/>
    <col min="2" max="2" width="11.5703125" style="6" hidden="1" customWidth="1"/>
    <col min="3" max="3" width="22.5703125" style="13" customWidth="1"/>
    <col min="4" max="4" width="8.7109375" style="13" customWidth="1"/>
    <col min="5" max="19" width="10.7109375" style="13" customWidth="1"/>
    <col min="20" max="20" width="18.28515625" style="13" customWidth="1"/>
    <col min="21" max="21" width="0.7109375" style="13" customWidth="1"/>
    <col min="22" max="257" width="11.42578125" style="13" customWidth="1"/>
    <col min="258" max="1025" width="11.42578125" style="2" customWidth="1"/>
  </cols>
  <sheetData>
    <row r="1" spans="1:20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B2" s="2"/>
      <c r="C2" s="14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B4" s="2"/>
      <c r="C4" s="89" t="s">
        <v>55</v>
      </c>
      <c r="D4" s="90"/>
      <c r="E4" s="90"/>
      <c r="F4" s="90"/>
      <c r="G4" s="90"/>
      <c r="H4" s="90"/>
      <c r="I4" s="90"/>
      <c r="J4" s="2"/>
      <c r="K4" s="2"/>
      <c r="L4" s="90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B5" s="2"/>
      <c r="C5" s="89" t="s">
        <v>56</v>
      </c>
      <c r="D5" s="90"/>
      <c r="E5" s="90"/>
      <c r="F5" s="90"/>
      <c r="G5" s="90"/>
      <c r="H5" s="90"/>
      <c r="I5" s="90"/>
      <c r="J5" s="2"/>
      <c r="K5" s="2"/>
      <c r="L5" s="90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B6" s="2"/>
      <c r="C6" s="89" t="s">
        <v>57</v>
      </c>
      <c r="D6" s="90"/>
      <c r="E6" s="90"/>
      <c r="F6" s="90"/>
      <c r="G6" s="90"/>
      <c r="H6" s="90"/>
      <c r="I6" s="90"/>
      <c r="J6" s="2"/>
      <c r="K6" s="2"/>
      <c r="L6" s="90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B7" s="2"/>
      <c r="C7" s="89" t="str">
        <f>UebInstitutQuartal</f>
        <v>3. Quartal 2020</v>
      </c>
      <c r="D7" s="90"/>
      <c r="E7" s="90"/>
      <c r="F7" s="90"/>
      <c r="G7" s="90"/>
      <c r="H7" s="90"/>
      <c r="I7" s="90"/>
      <c r="J7" s="2"/>
      <c r="K7" s="2"/>
      <c r="L7" s="90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B9" s="2"/>
      <c r="C9" s="57"/>
      <c r="D9" s="57"/>
      <c r="E9" s="91" t="s">
        <v>39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</row>
    <row r="10" spans="1:20" ht="9" customHeight="1" x14ac:dyDescent="0.2">
      <c r="B10" s="2"/>
      <c r="C10" s="43"/>
      <c r="D10" s="43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316" t="s">
        <v>58</v>
      </c>
      <c r="T10" s="319" t="s">
        <v>59</v>
      </c>
    </row>
    <row r="11" spans="1:20" ht="11.45" customHeight="1" x14ac:dyDescent="0.2">
      <c r="B11" s="2"/>
      <c r="C11" s="43"/>
      <c r="D11" s="43"/>
      <c r="E11" s="95" t="s">
        <v>60</v>
      </c>
      <c r="F11" s="96" t="s">
        <v>61</v>
      </c>
      <c r="G11" s="97"/>
      <c r="H11" s="97"/>
      <c r="I11" s="97"/>
      <c r="J11" s="97"/>
      <c r="K11" s="97"/>
      <c r="L11" s="98"/>
      <c r="M11" s="97"/>
      <c r="N11" s="99"/>
      <c r="O11" s="99"/>
      <c r="P11" s="99"/>
      <c r="Q11" s="99"/>
      <c r="R11" s="100"/>
      <c r="S11" s="317"/>
      <c r="T11" s="320"/>
    </row>
    <row r="12" spans="1:20" ht="11.45" customHeight="1" x14ac:dyDescent="0.2">
      <c r="B12" s="2"/>
      <c r="C12" s="43"/>
      <c r="D12" s="43"/>
      <c r="E12" s="101"/>
      <c r="F12" s="102" t="s">
        <v>62</v>
      </c>
      <c r="G12" s="103"/>
      <c r="H12" s="103"/>
      <c r="I12" s="103"/>
      <c r="J12" s="103"/>
      <c r="K12" s="104"/>
      <c r="L12" s="102" t="s">
        <v>63</v>
      </c>
      <c r="M12" s="103"/>
      <c r="N12" s="103"/>
      <c r="O12" s="103"/>
      <c r="P12" s="103"/>
      <c r="Q12" s="105"/>
      <c r="R12" s="106"/>
      <c r="S12" s="317"/>
      <c r="T12" s="320"/>
    </row>
    <row r="13" spans="1:20" ht="11.45" customHeight="1" x14ac:dyDescent="0.2">
      <c r="B13" s="2"/>
      <c r="C13" s="43"/>
      <c r="D13" s="43"/>
      <c r="E13" s="101"/>
      <c r="F13" s="107" t="str">
        <f>E11</f>
        <v>Insgesamt</v>
      </c>
      <c r="G13" s="108" t="str">
        <f>F11</f>
        <v>davon</v>
      </c>
      <c r="H13" s="109"/>
      <c r="I13" s="109"/>
      <c r="J13" s="109"/>
      <c r="K13" s="109"/>
      <c r="L13" s="110" t="str">
        <f>F13</f>
        <v>Insgesamt</v>
      </c>
      <c r="M13" s="108" t="str">
        <f>G13</f>
        <v>davon</v>
      </c>
      <c r="N13" s="111"/>
      <c r="O13" s="111"/>
      <c r="P13" s="111"/>
      <c r="Q13" s="111"/>
      <c r="R13" s="112"/>
      <c r="S13" s="317"/>
      <c r="T13" s="320"/>
    </row>
    <row r="14" spans="1:20" ht="43.9" customHeight="1" x14ac:dyDescent="0.2">
      <c r="B14" s="2"/>
      <c r="C14" s="43"/>
      <c r="D14" s="43"/>
      <c r="E14" s="113"/>
      <c r="F14" s="114"/>
      <c r="G14" s="115" t="s">
        <v>64</v>
      </c>
      <c r="H14" s="116" t="s">
        <v>65</v>
      </c>
      <c r="I14" s="116" t="s">
        <v>66</v>
      </c>
      <c r="J14" s="117" t="s">
        <v>67</v>
      </c>
      <c r="K14" s="116" t="s">
        <v>68</v>
      </c>
      <c r="L14" s="118"/>
      <c r="M14" s="115" t="s">
        <v>69</v>
      </c>
      <c r="N14" s="116" t="s">
        <v>70</v>
      </c>
      <c r="O14" s="116" t="s">
        <v>71</v>
      </c>
      <c r="P14" s="117" t="s">
        <v>72</v>
      </c>
      <c r="Q14" s="117" t="str">
        <f>J14</f>
        <v>Unfertige und noch nicht ertragfähige Neubauten</v>
      </c>
      <c r="R14" s="116" t="str">
        <f>K14</f>
        <v>Bauplätze</v>
      </c>
      <c r="S14" s="318"/>
      <c r="T14" s="321"/>
    </row>
    <row r="15" spans="1:20" ht="12.75" customHeight="1" x14ac:dyDescent="0.2">
      <c r="B15" s="2"/>
      <c r="C15" s="119" t="s">
        <v>73</v>
      </c>
      <c r="D15" s="120" t="str">
        <f>AktQuartal</f>
        <v>3. Quartal</v>
      </c>
      <c r="E15" s="121" t="str">
        <f>Einheit_Waehrung</f>
        <v>Mio. €</v>
      </c>
      <c r="F15" s="121" t="str">
        <f>E15</f>
        <v>Mio. €</v>
      </c>
      <c r="G15" s="121" t="str">
        <f>E15</f>
        <v>Mio. €</v>
      </c>
      <c r="H15" s="121" t="str">
        <f>E15</f>
        <v>Mio. €</v>
      </c>
      <c r="I15" s="121" t="str">
        <f>E15</f>
        <v>Mio. €</v>
      </c>
      <c r="J15" s="121" t="str">
        <f>E15</f>
        <v>Mio. €</v>
      </c>
      <c r="K15" s="121" t="str">
        <f>E15</f>
        <v>Mio. €</v>
      </c>
      <c r="L15" s="121" t="str">
        <f>E15</f>
        <v>Mio. €</v>
      </c>
      <c r="M15" s="121" t="str">
        <f>L15</f>
        <v>Mio. €</v>
      </c>
      <c r="N15" s="121" t="str">
        <f>L15</f>
        <v>Mio. €</v>
      </c>
      <c r="O15" s="121" t="str">
        <f>L15</f>
        <v>Mio. €</v>
      </c>
      <c r="P15" s="121" t="str">
        <f>L15</f>
        <v>Mio. €</v>
      </c>
      <c r="Q15" s="121" t="str">
        <f>L15</f>
        <v>Mio. €</v>
      </c>
      <c r="R15" s="121" t="str">
        <f>L15</f>
        <v>Mio. €</v>
      </c>
      <c r="S15" s="122" t="str">
        <f>E15</f>
        <v>Mio. €</v>
      </c>
      <c r="T15" s="121" t="str">
        <f>E15</f>
        <v>Mio. €</v>
      </c>
    </row>
    <row r="16" spans="1:20" ht="12.75" customHeight="1" x14ac:dyDescent="0.2">
      <c r="B16" s="14" t="s">
        <v>74</v>
      </c>
      <c r="C16" s="123" t="s">
        <v>75</v>
      </c>
      <c r="D16" s="124" t="str">
        <f>"Jahr "&amp;AktJahr</f>
        <v>Jahr 2020</v>
      </c>
      <c r="E16" s="125">
        <f t="shared" ref="E16:E47" si="0">F16+L16</f>
        <v>9061.4340000000011</v>
      </c>
      <c r="F16" s="125">
        <f t="shared" ref="F16:F47" si="1">SUM(G16:K16)</f>
        <v>1413.1210000000001</v>
      </c>
      <c r="G16" s="125">
        <v>6.0259999999999998</v>
      </c>
      <c r="H16" s="125">
        <v>0</v>
      </c>
      <c r="I16" s="125">
        <v>1344.729</v>
      </c>
      <c r="J16" s="125">
        <v>6.0659999999999998</v>
      </c>
      <c r="K16" s="125">
        <v>56.3</v>
      </c>
      <c r="L16" s="125">
        <f t="shared" ref="L16:L47" si="2">SUM(M16:R16)</f>
        <v>7648.3130000000001</v>
      </c>
      <c r="M16" s="125">
        <v>3394.491</v>
      </c>
      <c r="N16" s="125">
        <v>2459.5720000000001</v>
      </c>
      <c r="O16" s="125">
        <v>24.125</v>
      </c>
      <c r="P16" s="125">
        <v>1533.7370000000001</v>
      </c>
      <c r="Q16" s="125">
        <v>236.38800000000001</v>
      </c>
      <c r="R16" s="125">
        <v>0</v>
      </c>
      <c r="S16" s="126">
        <v>0</v>
      </c>
      <c r="T16" s="125">
        <v>0</v>
      </c>
    </row>
    <row r="17" spans="2:20" ht="12.75" customHeight="1" x14ac:dyDescent="0.2">
      <c r="B17" s="2"/>
      <c r="C17" s="119"/>
      <c r="D17" s="119" t="str">
        <f>"Jahr "&amp;(AktJahr-1)</f>
        <v>Jahr 2019</v>
      </c>
      <c r="E17" s="127">
        <f t="shared" si="0"/>
        <v>7226.2479999999987</v>
      </c>
      <c r="F17" s="127">
        <f t="shared" si="1"/>
        <v>1148.423</v>
      </c>
      <c r="G17" s="127">
        <v>6.2220000000000004</v>
      </c>
      <c r="H17" s="127">
        <v>0</v>
      </c>
      <c r="I17" s="127">
        <v>1061.1110000000001</v>
      </c>
      <c r="J17" s="127">
        <v>22.54</v>
      </c>
      <c r="K17" s="127">
        <v>58.55</v>
      </c>
      <c r="L17" s="127">
        <f t="shared" si="2"/>
        <v>6077.8249999999989</v>
      </c>
      <c r="M17" s="127">
        <v>2657.8429999999998</v>
      </c>
      <c r="N17" s="127">
        <v>2115.0189999999998</v>
      </c>
      <c r="O17" s="127">
        <v>29.890999999999998</v>
      </c>
      <c r="P17" s="127">
        <v>932.12200000000007</v>
      </c>
      <c r="Q17" s="127">
        <v>342.95</v>
      </c>
      <c r="R17" s="127">
        <v>0</v>
      </c>
      <c r="S17" s="128">
        <v>0</v>
      </c>
      <c r="T17" s="127">
        <v>0</v>
      </c>
    </row>
    <row r="18" spans="2:20" ht="12.75" customHeight="1" x14ac:dyDescent="0.2">
      <c r="B18" s="14" t="s">
        <v>76</v>
      </c>
      <c r="C18" s="123" t="s">
        <v>77</v>
      </c>
      <c r="D18" s="124" t="str">
        <f>$D$16</f>
        <v>Jahr 2020</v>
      </c>
      <c r="E18" s="125">
        <f t="shared" si="0"/>
        <v>6068.0049999999992</v>
      </c>
      <c r="F18" s="125">
        <f t="shared" si="1"/>
        <v>1406.5210000000002</v>
      </c>
      <c r="G18" s="125">
        <v>6.0259999999999998</v>
      </c>
      <c r="H18" s="125">
        <v>0</v>
      </c>
      <c r="I18" s="125">
        <v>1344.729</v>
      </c>
      <c r="J18" s="125">
        <v>6.0659999999999998</v>
      </c>
      <c r="K18" s="125">
        <v>49.7</v>
      </c>
      <c r="L18" s="125">
        <f t="shared" si="2"/>
        <v>4661.4839999999995</v>
      </c>
      <c r="M18" s="125">
        <v>1705.039</v>
      </c>
      <c r="N18" s="125">
        <v>1500.9770000000001</v>
      </c>
      <c r="O18" s="125">
        <v>24.125</v>
      </c>
      <c r="P18" s="125">
        <v>1194.9549999999999</v>
      </c>
      <c r="Q18" s="125">
        <v>236.38800000000001</v>
      </c>
      <c r="R18" s="125">
        <v>0</v>
      </c>
      <c r="S18" s="126">
        <v>0</v>
      </c>
      <c r="T18" s="125">
        <v>0</v>
      </c>
    </row>
    <row r="19" spans="2:20" ht="12.75" customHeight="1" x14ac:dyDescent="0.2">
      <c r="B19" s="2"/>
      <c r="C19" s="119"/>
      <c r="D19" s="119" t="str">
        <f>$D$17</f>
        <v>Jahr 2019</v>
      </c>
      <c r="E19" s="127">
        <f t="shared" si="0"/>
        <v>5357.8200000000006</v>
      </c>
      <c r="F19" s="127">
        <f t="shared" si="1"/>
        <v>1141.8230000000001</v>
      </c>
      <c r="G19" s="127">
        <v>6.2220000000000004</v>
      </c>
      <c r="H19" s="127">
        <v>0</v>
      </c>
      <c r="I19" s="127">
        <v>1061.1110000000001</v>
      </c>
      <c r="J19" s="127">
        <v>22.54</v>
      </c>
      <c r="K19" s="127">
        <v>51.95</v>
      </c>
      <c r="L19" s="127">
        <f t="shared" si="2"/>
        <v>4215.9970000000003</v>
      </c>
      <c r="M19" s="127">
        <v>1561.758</v>
      </c>
      <c r="N19" s="127">
        <v>1426.2339999999999</v>
      </c>
      <c r="O19" s="127">
        <v>29.890999999999998</v>
      </c>
      <c r="P19" s="127">
        <v>855.16399999999999</v>
      </c>
      <c r="Q19" s="127">
        <v>342.95</v>
      </c>
      <c r="R19" s="127">
        <v>0</v>
      </c>
      <c r="S19" s="128">
        <v>0</v>
      </c>
      <c r="T19" s="127">
        <v>0</v>
      </c>
    </row>
    <row r="20" spans="2:20" ht="12.75" customHeight="1" x14ac:dyDescent="0.2">
      <c r="B20" s="129" t="s">
        <v>78</v>
      </c>
      <c r="C20" s="123" t="s">
        <v>79</v>
      </c>
      <c r="D20" s="124" t="str">
        <f>$D$16</f>
        <v>Jahr 2020</v>
      </c>
      <c r="E20" s="125">
        <f t="shared" si="0"/>
        <v>90.240000000000009</v>
      </c>
      <c r="F20" s="125">
        <f t="shared" si="1"/>
        <v>6.6000000000000014</v>
      </c>
      <c r="G20" s="125">
        <v>0</v>
      </c>
      <c r="H20" s="125">
        <v>0</v>
      </c>
      <c r="I20" s="125">
        <v>0</v>
      </c>
      <c r="J20" s="125">
        <v>0</v>
      </c>
      <c r="K20" s="125">
        <v>6.6000000000000014</v>
      </c>
      <c r="L20" s="125">
        <f t="shared" si="2"/>
        <v>83.64</v>
      </c>
      <c r="M20" s="125">
        <v>76.680000000000007</v>
      </c>
      <c r="N20" s="125">
        <v>6.96</v>
      </c>
      <c r="O20" s="125">
        <v>0</v>
      </c>
      <c r="P20" s="125">
        <v>0</v>
      </c>
      <c r="Q20" s="125">
        <v>0</v>
      </c>
      <c r="R20" s="125">
        <v>0</v>
      </c>
      <c r="S20" s="126">
        <v>0</v>
      </c>
      <c r="T20" s="125">
        <v>0</v>
      </c>
    </row>
    <row r="21" spans="2:20" ht="12.75" customHeight="1" x14ac:dyDescent="0.2">
      <c r="B21" s="2"/>
      <c r="C21" s="119"/>
      <c r="D21" s="119" t="str">
        <f>$D$17</f>
        <v>Jahr 2019</v>
      </c>
      <c r="E21" s="127">
        <f t="shared" si="0"/>
        <v>64.95</v>
      </c>
      <c r="F21" s="127">
        <f t="shared" si="1"/>
        <v>6.6000000000000014</v>
      </c>
      <c r="G21" s="127">
        <v>0</v>
      </c>
      <c r="H21" s="127">
        <v>0</v>
      </c>
      <c r="I21" s="127">
        <v>0</v>
      </c>
      <c r="J21" s="127">
        <v>0</v>
      </c>
      <c r="K21" s="127">
        <v>6.6000000000000014</v>
      </c>
      <c r="L21" s="127">
        <f t="shared" si="2"/>
        <v>58.35</v>
      </c>
      <c r="M21" s="127">
        <v>51.39</v>
      </c>
      <c r="N21" s="127">
        <v>6.96</v>
      </c>
      <c r="O21" s="127">
        <v>0</v>
      </c>
      <c r="P21" s="127">
        <v>0</v>
      </c>
      <c r="Q21" s="127">
        <v>0</v>
      </c>
      <c r="R21" s="127">
        <v>0</v>
      </c>
      <c r="S21" s="128">
        <v>0</v>
      </c>
      <c r="T21" s="127">
        <v>0</v>
      </c>
    </row>
    <row r="22" spans="2:20" ht="12.75" hidden="1" customHeight="1" x14ac:dyDescent="0.2">
      <c r="B22" s="129" t="s">
        <v>80</v>
      </c>
      <c r="C22" s="123" t="s">
        <v>81</v>
      </c>
      <c r="D22" s="124" t="str">
        <f>$D$16</f>
        <v>Jahr 2020</v>
      </c>
      <c r="E22" s="125">
        <f t="shared" si="0"/>
        <v>0</v>
      </c>
      <c r="F22" s="125">
        <f t="shared" si="1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f t="shared" si="2"/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6">
        <v>0</v>
      </c>
      <c r="T22" s="125">
        <v>0</v>
      </c>
    </row>
    <row r="23" spans="2:20" ht="12.75" hidden="1" customHeight="1" x14ac:dyDescent="0.2">
      <c r="B23" s="2"/>
      <c r="C23" s="119"/>
      <c r="D23" s="119" t="str">
        <f>$D$17</f>
        <v>Jahr 2019</v>
      </c>
      <c r="E23" s="127">
        <f t="shared" si="0"/>
        <v>0</v>
      </c>
      <c r="F23" s="127">
        <f t="shared" si="1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8">
        <v>0</v>
      </c>
      <c r="T23" s="127">
        <v>0</v>
      </c>
    </row>
    <row r="24" spans="2:20" ht="12.75" hidden="1" customHeight="1" x14ac:dyDescent="0.2">
      <c r="B24" s="129" t="s">
        <v>82</v>
      </c>
      <c r="C24" s="123" t="s">
        <v>83</v>
      </c>
      <c r="D24" s="124" t="str">
        <f>$D$16</f>
        <v>Jahr 2020</v>
      </c>
      <c r="E24" s="125">
        <f t="shared" si="0"/>
        <v>0</v>
      </c>
      <c r="F24" s="125">
        <f t="shared" si="1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f t="shared" si="2"/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6">
        <v>0</v>
      </c>
      <c r="T24" s="125">
        <v>0</v>
      </c>
    </row>
    <row r="25" spans="2:20" ht="12.75" hidden="1" customHeight="1" x14ac:dyDescent="0.2">
      <c r="B25" s="2"/>
      <c r="C25" s="119"/>
      <c r="D25" s="119" t="str">
        <f>$D$17</f>
        <v>Jahr 2019</v>
      </c>
      <c r="E25" s="127">
        <f t="shared" si="0"/>
        <v>0</v>
      </c>
      <c r="F25" s="127">
        <f t="shared" si="1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8">
        <v>0</v>
      </c>
      <c r="T25" s="127">
        <v>0</v>
      </c>
    </row>
    <row r="26" spans="2:20" ht="12.75" hidden="1" customHeight="1" x14ac:dyDescent="0.2">
      <c r="B26" s="129" t="s">
        <v>84</v>
      </c>
      <c r="C26" s="123" t="s">
        <v>85</v>
      </c>
      <c r="D26" s="124" t="str">
        <f>$D$16</f>
        <v>Jahr 2020</v>
      </c>
      <c r="E26" s="125">
        <f t="shared" si="0"/>
        <v>0</v>
      </c>
      <c r="F26" s="125">
        <f t="shared" si="1"/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f t="shared" si="2"/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5">
        <v>0</v>
      </c>
    </row>
    <row r="27" spans="2:20" ht="12.75" hidden="1" customHeight="1" x14ac:dyDescent="0.2">
      <c r="B27" s="2"/>
      <c r="C27" s="119"/>
      <c r="D27" s="119" t="str">
        <f>$D$17</f>
        <v>Jahr 2019</v>
      </c>
      <c r="E27" s="127">
        <f t="shared" si="0"/>
        <v>0</v>
      </c>
      <c r="F27" s="127">
        <f t="shared" si="1"/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f t="shared" si="2"/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8">
        <v>0</v>
      </c>
      <c r="T27" s="127">
        <v>0</v>
      </c>
    </row>
    <row r="28" spans="2:20" ht="12.75" hidden="1" customHeight="1" x14ac:dyDescent="0.2">
      <c r="B28" s="129" t="s">
        <v>86</v>
      </c>
      <c r="C28" s="123" t="s">
        <v>87</v>
      </c>
      <c r="D28" s="124" t="str">
        <f>$D$16</f>
        <v>Jahr 2020</v>
      </c>
      <c r="E28" s="125">
        <f t="shared" si="0"/>
        <v>0</v>
      </c>
      <c r="F28" s="125">
        <f t="shared" si="1"/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f t="shared" si="2"/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6">
        <v>0</v>
      </c>
      <c r="T28" s="125">
        <v>0</v>
      </c>
    </row>
    <row r="29" spans="2:20" ht="12.75" hidden="1" customHeight="1" x14ac:dyDescent="0.2">
      <c r="B29" s="2"/>
      <c r="C29" s="119"/>
      <c r="D29" s="119" t="str">
        <f>$D$17</f>
        <v>Jahr 2019</v>
      </c>
      <c r="E29" s="127">
        <f t="shared" si="0"/>
        <v>0</v>
      </c>
      <c r="F29" s="127">
        <f t="shared" si="1"/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f t="shared" si="2"/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8">
        <v>0</v>
      </c>
      <c r="T29" s="127">
        <v>0</v>
      </c>
    </row>
    <row r="30" spans="2:20" ht="12.75" customHeight="1" x14ac:dyDescent="0.2">
      <c r="B30" s="14" t="s">
        <v>88</v>
      </c>
      <c r="C30" s="123" t="s">
        <v>89</v>
      </c>
      <c r="D30" s="124" t="str">
        <f>$D$16</f>
        <v>Jahr 2020</v>
      </c>
      <c r="E30" s="125">
        <f t="shared" si="0"/>
        <v>720.23300000000006</v>
      </c>
      <c r="F30" s="125">
        <f t="shared" si="1"/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f t="shared" si="2"/>
        <v>720.23300000000006</v>
      </c>
      <c r="M30" s="125">
        <v>589.04100000000005</v>
      </c>
      <c r="N30" s="125">
        <v>78.872</v>
      </c>
      <c r="O30" s="125">
        <v>0</v>
      </c>
      <c r="P30" s="125">
        <v>52.32</v>
      </c>
      <c r="Q30" s="125">
        <v>0</v>
      </c>
      <c r="R30" s="125">
        <v>0</v>
      </c>
      <c r="S30" s="126">
        <v>0</v>
      </c>
      <c r="T30" s="125">
        <v>0</v>
      </c>
    </row>
    <row r="31" spans="2:20" ht="12.75" customHeight="1" x14ac:dyDescent="0.2">
      <c r="B31" s="2"/>
      <c r="C31" s="119"/>
      <c r="D31" s="119" t="str">
        <f>$D$17</f>
        <v>Jahr 2019</v>
      </c>
      <c r="E31" s="127">
        <f t="shared" si="0"/>
        <v>341.78200000000004</v>
      </c>
      <c r="F31" s="127">
        <f t="shared" si="1"/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f t="shared" si="2"/>
        <v>341.78200000000004</v>
      </c>
      <c r="M31" s="127">
        <v>297.44200000000001</v>
      </c>
      <c r="N31" s="127">
        <v>44.34</v>
      </c>
      <c r="O31" s="127">
        <v>0</v>
      </c>
      <c r="P31" s="127">
        <v>0</v>
      </c>
      <c r="Q31" s="127">
        <v>0</v>
      </c>
      <c r="R31" s="127">
        <v>0</v>
      </c>
      <c r="S31" s="128">
        <v>0</v>
      </c>
      <c r="T31" s="127">
        <v>0</v>
      </c>
    </row>
    <row r="32" spans="2:20" ht="12.75" hidden="1" customHeight="1" x14ac:dyDescent="0.2">
      <c r="B32" s="14" t="s">
        <v>90</v>
      </c>
      <c r="C32" s="123" t="s">
        <v>91</v>
      </c>
      <c r="D32" s="124" t="str">
        <f>$D$16</f>
        <v>Jahr 2020</v>
      </c>
      <c r="E32" s="125">
        <f t="shared" si="0"/>
        <v>0</v>
      </c>
      <c r="F32" s="125">
        <f t="shared" si="1"/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f t="shared" si="2"/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6">
        <v>0</v>
      </c>
      <c r="T32" s="125">
        <v>0</v>
      </c>
    </row>
    <row r="33" spans="2:20" ht="12.75" hidden="1" customHeight="1" x14ac:dyDescent="0.2">
      <c r="B33" s="2"/>
      <c r="C33" s="119"/>
      <c r="D33" s="119" t="str">
        <f>$D$17</f>
        <v>Jahr 2019</v>
      </c>
      <c r="E33" s="127">
        <f t="shared" si="0"/>
        <v>0</v>
      </c>
      <c r="F33" s="127">
        <f t="shared" si="1"/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f t="shared" si="2"/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8">
        <v>0</v>
      </c>
      <c r="T33" s="127">
        <v>0</v>
      </c>
    </row>
    <row r="34" spans="2:20" ht="12.75" customHeight="1" x14ac:dyDescent="0.2">
      <c r="B34" s="14" t="s">
        <v>92</v>
      </c>
      <c r="C34" s="123" t="s">
        <v>93</v>
      </c>
      <c r="D34" s="124" t="str">
        <f>$D$16</f>
        <v>Jahr 2020</v>
      </c>
      <c r="E34" s="125">
        <f t="shared" si="0"/>
        <v>355.49900000000002</v>
      </c>
      <c r="F34" s="125">
        <f t="shared" si="1"/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f t="shared" si="2"/>
        <v>355.49900000000002</v>
      </c>
      <c r="M34" s="125">
        <v>174.14500000000001</v>
      </c>
      <c r="N34" s="125">
        <v>181.35400000000001</v>
      </c>
      <c r="O34" s="125">
        <v>0</v>
      </c>
      <c r="P34" s="125">
        <v>0</v>
      </c>
      <c r="Q34" s="125">
        <v>0</v>
      </c>
      <c r="R34" s="125">
        <v>0</v>
      </c>
      <c r="S34" s="126">
        <v>0</v>
      </c>
      <c r="T34" s="125">
        <v>0</v>
      </c>
    </row>
    <row r="35" spans="2:20" ht="12.75" customHeight="1" x14ac:dyDescent="0.2">
      <c r="B35" s="2"/>
      <c r="C35" s="119"/>
      <c r="D35" s="119" t="str">
        <f>$D$17</f>
        <v>Jahr 2019</v>
      </c>
      <c r="E35" s="127">
        <f t="shared" si="0"/>
        <v>472.35300000000001</v>
      </c>
      <c r="F35" s="127">
        <f t="shared" si="1"/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f t="shared" si="2"/>
        <v>472.35300000000001</v>
      </c>
      <c r="M35" s="127">
        <v>296.149</v>
      </c>
      <c r="N35" s="127">
        <v>176.20400000000001</v>
      </c>
      <c r="O35" s="127">
        <v>0</v>
      </c>
      <c r="P35" s="127">
        <v>0</v>
      </c>
      <c r="Q35" s="127">
        <v>0</v>
      </c>
      <c r="R35" s="127">
        <v>0</v>
      </c>
      <c r="S35" s="128">
        <v>0</v>
      </c>
      <c r="T35" s="127">
        <v>0</v>
      </c>
    </row>
    <row r="36" spans="2:20" ht="12.75" hidden="1" customHeight="1" x14ac:dyDescent="0.2">
      <c r="B36" s="14" t="s">
        <v>94</v>
      </c>
      <c r="C36" s="123" t="s">
        <v>95</v>
      </c>
      <c r="D36" s="124" t="str">
        <f>$D$16</f>
        <v>Jahr 2020</v>
      </c>
      <c r="E36" s="125">
        <f t="shared" si="0"/>
        <v>0</v>
      </c>
      <c r="F36" s="125">
        <f t="shared" si="1"/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f t="shared" si="2"/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v>0</v>
      </c>
      <c r="T36" s="125">
        <v>0</v>
      </c>
    </row>
    <row r="37" spans="2:20" ht="12.75" hidden="1" customHeight="1" x14ac:dyDescent="0.2">
      <c r="B37" s="2"/>
      <c r="C37" s="119"/>
      <c r="D37" s="119" t="str">
        <f>$D$17</f>
        <v>Jahr 2019</v>
      </c>
      <c r="E37" s="127">
        <f t="shared" si="0"/>
        <v>0</v>
      </c>
      <c r="F37" s="127">
        <f t="shared" si="1"/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f t="shared" si="2"/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8">
        <v>0</v>
      </c>
      <c r="T37" s="127">
        <v>0</v>
      </c>
    </row>
    <row r="38" spans="2:20" ht="12.75" customHeight="1" x14ac:dyDescent="0.2">
      <c r="B38" s="14" t="s">
        <v>96</v>
      </c>
      <c r="C38" s="123" t="s">
        <v>97</v>
      </c>
      <c r="D38" s="124" t="str">
        <f>$D$16</f>
        <v>Jahr 2020</v>
      </c>
      <c r="E38" s="125">
        <f t="shared" si="0"/>
        <v>449.892</v>
      </c>
      <c r="F38" s="125">
        <f t="shared" si="1"/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f t="shared" si="2"/>
        <v>449.892</v>
      </c>
      <c r="M38" s="125">
        <v>143.49799999999999</v>
      </c>
      <c r="N38" s="125">
        <v>278.07400000000001</v>
      </c>
      <c r="O38" s="125">
        <v>0</v>
      </c>
      <c r="P38" s="125">
        <v>28.32</v>
      </c>
      <c r="Q38" s="125">
        <v>0</v>
      </c>
      <c r="R38" s="125">
        <v>0</v>
      </c>
      <c r="S38" s="126">
        <v>0</v>
      </c>
      <c r="T38" s="125">
        <v>0</v>
      </c>
    </row>
    <row r="39" spans="2:20" ht="12.75" customHeight="1" x14ac:dyDescent="0.2">
      <c r="B39" s="2"/>
      <c r="C39" s="119"/>
      <c r="D39" s="119" t="str">
        <f>$D$17</f>
        <v>Jahr 2019</v>
      </c>
      <c r="E39" s="127">
        <f t="shared" si="0"/>
        <v>167.71</v>
      </c>
      <c r="F39" s="127">
        <f t="shared" si="1"/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f t="shared" si="2"/>
        <v>167.71</v>
      </c>
      <c r="M39" s="127">
        <v>28.35</v>
      </c>
      <c r="N39" s="127">
        <v>139.36000000000001</v>
      </c>
      <c r="O39" s="127">
        <v>0</v>
      </c>
      <c r="P39" s="127">
        <v>0</v>
      </c>
      <c r="Q39" s="127">
        <v>0</v>
      </c>
      <c r="R39" s="127">
        <v>0</v>
      </c>
      <c r="S39" s="128">
        <v>0</v>
      </c>
      <c r="T39" s="127">
        <v>0</v>
      </c>
    </row>
    <row r="40" spans="2:20" ht="12.75" hidden="1" customHeight="1" x14ac:dyDescent="0.2">
      <c r="B40" s="14" t="s">
        <v>98</v>
      </c>
      <c r="C40" s="123" t="s">
        <v>99</v>
      </c>
      <c r="D40" s="124" t="str">
        <f>$D$16</f>
        <v>Jahr 2020</v>
      </c>
      <c r="E40" s="125">
        <f t="shared" si="0"/>
        <v>0</v>
      </c>
      <c r="F40" s="125">
        <f t="shared" si="1"/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f t="shared" si="2"/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6">
        <v>0</v>
      </c>
      <c r="T40" s="125">
        <v>0</v>
      </c>
    </row>
    <row r="41" spans="2:20" ht="12.75" hidden="1" customHeight="1" x14ac:dyDescent="0.2">
      <c r="B41" s="2"/>
      <c r="C41" s="119"/>
      <c r="D41" s="119" t="str">
        <f>$D$17</f>
        <v>Jahr 2019</v>
      </c>
      <c r="E41" s="127">
        <f t="shared" si="0"/>
        <v>0</v>
      </c>
      <c r="F41" s="127">
        <f t="shared" si="1"/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f t="shared" si="2"/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</row>
    <row r="42" spans="2:20" ht="12.75" hidden="1" customHeight="1" x14ac:dyDescent="0.2">
      <c r="B42" s="14" t="s">
        <v>100</v>
      </c>
      <c r="C42" s="123" t="s">
        <v>101</v>
      </c>
      <c r="D42" s="124" t="str">
        <f>$D$16</f>
        <v>Jahr 2020</v>
      </c>
      <c r="E42" s="125">
        <f t="shared" si="0"/>
        <v>0</v>
      </c>
      <c r="F42" s="125">
        <f t="shared" si="1"/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f t="shared" si="2"/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  <c r="T42" s="125">
        <v>0</v>
      </c>
    </row>
    <row r="43" spans="2:20" ht="12.75" hidden="1" customHeight="1" x14ac:dyDescent="0.2">
      <c r="B43" s="2"/>
      <c r="C43" s="119"/>
      <c r="D43" s="119" t="str">
        <f>$D$17</f>
        <v>Jahr 2019</v>
      </c>
      <c r="E43" s="127">
        <f t="shared" si="0"/>
        <v>0</v>
      </c>
      <c r="F43" s="127">
        <f t="shared" si="1"/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f t="shared" si="2"/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8">
        <v>0</v>
      </c>
      <c r="T43" s="127">
        <v>0</v>
      </c>
    </row>
    <row r="44" spans="2:20" ht="12.75" customHeight="1" x14ac:dyDescent="0.2">
      <c r="B44" s="14" t="s">
        <v>102</v>
      </c>
      <c r="C44" s="123" t="s">
        <v>103</v>
      </c>
      <c r="D44" s="124" t="str">
        <f>$D$16</f>
        <v>Jahr 2020</v>
      </c>
      <c r="E44" s="125">
        <f t="shared" si="0"/>
        <v>13</v>
      </c>
      <c r="F44" s="125">
        <f t="shared" si="1"/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f t="shared" si="2"/>
        <v>13</v>
      </c>
      <c r="M44" s="125">
        <v>13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  <c r="T44" s="125">
        <v>0</v>
      </c>
    </row>
    <row r="45" spans="2:20" ht="12.75" customHeight="1" x14ac:dyDescent="0.2">
      <c r="B45" s="2"/>
      <c r="C45" s="119"/>
      <c r="D45" s="119" t="str">
        <f>$D$17</f>
        <v>Jahr 2019</v>
      </c>
      <c r="E45" s="127">
        <f t="shared" si="0"/>
        <v>0</v>
      </c>
      <c r="F45" s="127">
        <f t="shared" si="1"/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f t="shared" si="2"/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8">
        <v>0</v>
      </c>
      <c r="T45" s="127">
        <v>0</v>
      </c>
    </row>
    <row r="46" spans="2:20" ht="12.75" hidden="1" customHeight="1" x14ac:dyDescent="0.2">
      <c r="B46" s="14" t="s">
        <v>104</v>
      </c>
      <c r="C46" s="123" t="s">
        <v>105</v>
      </c>
      <c r="D46" s="124" t="str">
        <f>$D$16</f>
        <v>Jahr 2020</v>
      </c>
      <c r="E46" s="125">
        <f t="shared" si="0"/>
        <v>0</v>
      </c>
      <c r="F46" s="125">
        <f t="shared" si="1"/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f t="shared" si="2"/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6">
        <v>0</v>
      </c>
      <c r="T46" s="125">
        <v>0</v>
      </c>
    </row>
    <row r="47" spans="2:20" ht="12.75" hidden="1" customHeight="1" x14ac:dyDescent="0.2">
      <c r="B47" s="2"/>
      <c r="C47" s="119"/>
      <c r="D47" s="119" t="str">
        <f>$D$17</f>
        <v>Jahr 2019</v>
      </c>
      <c r="E47" s="127">
        <f t="shared" si="0"/>
        <v>0</v>
      </c>
      <c r="F47" s="127">
        <f t="shared" si="1"/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f t="shared" si="2"/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8">
        <v>0</v>
      </c>
      <c r="T47" s="127">
        <v>0</v>
      </c>
    </row>
    <row r="48" spans="2:20" ht="12.75" customHeight="1" x14ac:dyDescent="0.2">
      <c r="B48" s="14" t="s">
        <v>106</v>
      </c>
      <c r="C48" s="123" t="s">
        <v>107</v>
      </c>
      <c r="D48" s="124" t="str">
        <f>$D$16</f>
        <v>Jahr 2020</v>
      </c>
      <c r="E48" s="125">
        <f t="shared" ref="E48:E79" si="3">F48+L48</f>
        <v>548.58199999999999</v>
      </c>
      <c r="F48" s="125">
        <f t="shared" ref="F48:F79" si="4">SUM(G48:K48)</f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f t="shared" ref="L48:L79" si="5">SUM(M48:R48)</f>
        <v>548.58199999999999</v>
      </c>
      <c r="M48" s="125">
        <v>394.65100000000001</v>
      </c>
      <c r="N48" s="125">
        <v>11.5</v>
      </c>
      <c r="O48" s="125">
        <v>0</v>
      </c>
      <c r="P48" s="125">
        <v>142.43100000000001</v>
      </c>
      <c r="Q48" s="125">
        <v>0</v>
      </c>
      <c r="R48" s="125">
        <v>0</v>
      </c>
      <c r="S48" s="126">
        <v>0</v>
      </c>
      <c r="T48" s="125">
        <v>0</v>
      </c>
    </row>
    <row r="49" spans="2:20" ht="12.75" customHeight="1" x14ac:dyDescent="0.2">
      <c r="B49" s="2"/>
      <c r="C49" s="119"/>
      <c r="D49" s="119" t="str">
        <f>$D$17</f>
        <v>Jahr 2019</v>
      </c>
      <c r="E49" s="127">
        <f t="shared" si="3"/>
        <v>342.584</v>
      </c>
      <c r="F49" s="127">
        <f t="shared" si="4"/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f t="shared" si="5"/>
        <v>342.584</v>
      </c>
      <c r="M49" s="127">
        <v>292.72399999999999</v>
      </c>
      <c r="N49" s="127">
        <v>0</v>
      </c>
      <c r="O49" s="127">
        <v>0</v>
      </c>
      <c r="P49" s="127">
        <v>49.86</v>
      </c>
      <c r="Q49" s="127">
        <v>0</v>
      </c>
      <c r="R49" s="127">
        <v>0</v>
      </c>
      <c r="S49" s="128">
        <v>0</v>
      </c>
      <c r="T49" s="127">
        <v>0</v>
      </c>
    </row>
    <row r="50" spans="2:20" ht="12.75" customHeight="1" x14ac:dyDescent="0.2">
      <c r="B50" s="14" t="s">
        <v>108</v>
      </c>
      <c r="C50" s="123" t="s">
        <v>109</v>
      </c>
      <c r="D50" s="124" t="str">
        <f>$D$16</f>
        <v>Jahr 2020</v>
      </c>
      <c r="E50" s="125">
        <f t="shared" si="3"/>
        <v>62.070000000000007</v>
      </c>
      <c r="F50" s="125">
        <f t="shared" si="4"/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f t="shared" si="5"/>
        <v>62.070000000000007</v>
      </c>
      <c r="M50" s="125">
        <v>19.007999999999999</v>
      </c>
      <c r="N50" s="125">
        <v>35.112000000000002</v>
      </c>
      <c r="O50" s="125">
        <v>0</v>
      </c>
      <c r="P50" s="125">
        <v>7.95</v>
      </c>
      <c r="Q50" s="125">
        <v>0</v>
      </c>
      <c r="R50" s="125">
        <v>0</v>
      </c>
      <c r="S50" s="126">
        <v>0</v>
      </c>
      <c r="T50" s="125">
        <v>0</v>
      </c>
    </row>
    <row r="51" spans="2:20" ht="12.75" customHeight="1" x14ac:dyDescent="0.2">
      <c r="B51" s="2"/>
      <c r="C51" s="119"/>
      <c r="D51" s="119" t="str">
        <f>$D$17</f>
        <v>Jahr 2019</v>
      </c>
      <c r="E51" s="127">
        <f t="shared" si="3"/>
        <v>72.790999999999997</v>
      </c>
      <c r="F51" s="127">
        <f t="shared" si="4"/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f t="shared" si="5"/>
        <v>72.790999999999997</v>
      </c>
      <c r="M51" s="127">
        <v>0</v>
      </c>
      <c r="N51" s="127">
        <v>45.692999999999998</v>
      </c>
      <c r="O51" s="127">
        <v>0</v>
      </c>
      <c r="P51" s="127">
        <v>27.097999999999999</v>
      </c>
      <c r="Q51" s="127">
        <v>0</v>
      </c>
      <c r="R51" s="127">
        <v>0</v>
      </c>
      <c r="S51" s="128">
        <v>0</v>
      </c>
      <c r="T51" s="127">
        <v>0</v>
      </c>
    </row>
    <row r="52" spans="2:20" ht="12.75" customHeight="1" x14ac:dyDescent="0.2">
      <c r="B52" s="14" t="s">
        <v>110</v>
      </c>
      <c r="C52" s="123" t="s">
        <v>111</v>
      </c>
      <c r="D52" s="124" t="str">
        <f>$D$16</f>
        <v>Jahr 2020</v>
      </c>
      <c r="E52" s="125">
        <f t="shared" si="3"/>
        <v>327.75200000000001</v>
      </c>
      <c r="F52" s="125">
        <f t="shared" si="4"/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f t="shared" si="5"/>
        <v>327.75200000000001</v>
      </c>
      <c r="M52" s="125">
        <v>124.9</v>
      </c>
      <c r="N52" s="125">
        <v>124.55200000000001</v>
      </c>
      <c r="O52" s="125">
        <v>0</v>
      </c>
      <c r="P52" s="125">
        <v>78.3</v>
      </c>
      <c r="Q52" s="125">
        <v>0</v>
      </c>
      <c r="R52" s="125">
        <v>0</v>
      </c>
      <c r="S52" s="126">
        <v>0</v>
      </c>
      <c r="T52" s="125">
        <v>0</v>
      </c>
    </row>
    <row r="53" spans="2:20" ht="12.75" customHeight="1" x14ac:dyDescent="0.2">
      <c r="B53" s="2"/>
      <c r="C53" s="119"/>
      <c r="D53" s="119" t="str">
        <f>$D$17</f>
        <v>Jahr 2019</v>
      </c>
      <c r="E53" s="127">
        <f t="shared" si="3"/>
        <v>196.27100000000002</v>
      </c>
      <c r="F53" s="127">
        <f t="shared" si="4"/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f t="shared" si="5"/>
        <v>196.27100000000002</v>
      </c>
      <c r="M53" s="127">
        <v>71.31</v>
      </c>
      <c r="N53" s="127">
        <v>124.961</v>
      </c>
      <c r="O53" s="127">
        <v>0</v>
      </c>
      <c r="P53" s="127">
        <v>0</v>
      </c>
      <c r="Q53" s="127">
        <v>0</v>
      </c>
      <c r="R53" s="127">
        <v>0</v>
      </c>
      <c r="S53" s="128">
        <v>0</v>
      </c>
      <c r="T53" s="127">
        <v>0</v>
      </c>
    </row>
    <row r="54" spans="2:20" ht="12.75" hidden="1" customHeight="1" x14ac:dyDescent="0.2">
      <c r="B54" s="14" t="s">
        <v>112</v>
      </c>
      <c r="C54" s="123" t="s">
        <v>113</v>
      </c>
      <c r="D54" s="124" t="str">
        <f>$D$16</f>
        <v>Jahr 2020</v>
      </c>
      <c r="E54" s="125">
        <f t="shared" si="3"/>
        <v>0</v>
      </c>
      <c r="F54" s="125">
        <f t="shared" si="4"/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f t="shared" si="5"/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6">
        <v>0</v>
      </c>
      <c r="T54" s="125">
        <v>0</v>
      </c>
    </row>
    <row r="55" spans="2:20" ht="12.75" hidden="1" customHeight="1" x14ac:dyDescent="0.2">
      <c r="B55" s="2"/>
      <c r="C55" s="119"/>
      <c r="D55" s="119" t="str">
        <f>$D$17</f>
        <v>Jahr 2019</v>
      </c>
      <c r="E55" s="127">
        <f t="shared" si="3"/>
        <v>0</v>
      </c>
      <c r="F55" s="127">
        <f t="shared" si="4"/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f t="shared" si="5"/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8">
        <v>0</v>
      </c>
      <c r="T55" s="127">
        <v>0</v>
      </c>
    </row>
    <row r="56" spans="2:20" ht="12.75" hidden="1" customHeight="1" x14ac:dyDescent="0.2">
      <c r="B56" s="14" t="s">
        <v>114</v>
      </c>
      <c r="C56" s="123" t="s">
        <v>115</v>
      </c>
      <c r="D56" s="124" t="str">
        <f>$D$16</f>
        <v>Jahr 2020</v>
      </c>
      <c r="E56" s="125">
        <f t="shared" si="3"/>
        <v>0</v>
      </c>
      <c r="F56" s="125">
        <f t="shared" si="4"/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f t="shared" si="5"/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6">
        <v>0</v>
      </c>
      <c r="T56" s="125">
        <v>0</v>
      </c>
    </row>
    <row r="57" spans="2:20" ht="12.75" hidden="1" customHeight="1" x14ac:dyDescent="0.2">
      <c r="B57" s="2"/>
      <c r="C57" s="119"/>
      <c r="D57" s="119" t="str">
        <f>$D$17</f>
        <v>Jahr 2019</v>
      </c>
      <c r="E57" s="127">
        <f t="shared" si="3"/>
        <v>0</v>
      </c>
      <c r="F57" s="127">
        <f t="shared" si="4"/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f t="shared" si="5"/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8">
        <v>0</v>
      </c>
      <c r="T57" s="127">
        <v>0</v>
      </c>
    </row>
    <row r="58" spans="2:20" ht="12.75" hidden="1" customHeight="1" x14ac:dyDescent="0.2">
      <c r="B58" s="14" t="s">
        <v>116</v>
      </c>
      <c r="C58" s="123" t="s">
        <v>117</v>
      </c>
      <c r="D58" s="124" t="str">
        <f>$D$16</f>
        <v>Jahr 2020</v>
      </c>
      <c r="E58" s="125">
        <f t="shared" si="3"/>
        <v>0</v>
      </c>
      <c r="F58" s="125">
        <f t="shared" si="4"/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f t="shared" si="5"/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6">
        <v>0</v>
      </c>
      <c r="T58" s="125">
        <v>0</v>
      </c>
    </row>
    <row r="59" spans="2:20" ht="12.75" hidden="1" customHeight="1" x14ac:dyDescent="0.2">
      <c r="B59" s="2"/>
      <c r="C59" s="119"/>
      <c r="D59" s="119" t="str">
        <f>$D$17</f>
        <v>Jahr 2019</v>
      </c>
      <c r="E59" s="127">
        <f t="shared" si="3"/>
        <v>0</v>
      </c>
      <c r="F59" s="127">
        <f t="shared" si="4"/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f t="shared" si="5"/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8">
        <v>0</v>
      </c>
      <c r="T59" s="127">
        <v>0</v>
      </c>
    </row>
    <row r="60" spans="2:20" ht="12.75" customHeight="1" x14ac:dyDescent="0.2">
      <c r="B60" s="14" t="s">
        <v>118</v>
      </c>
      <c r="C60" s="123" t="s">
        <v>119</v>
      </c>
      <c r="D60" s="124" t="str">
        <f>$D$16</f>
        <v>Jahr 2020</v>
      </c>
      <c r="E60" s="125">
        <f t="shared" si="3"/>
        <v>3</v>
      </c>
      <c r="F60" s="125">
        <f t="shared" si="4"/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f t="shared" si="5"/>
        <v>3</v>
      </c>
      <c r="M60" s="125">
        <v>0</v>
      </c>
      <c r="N60" s="125">
        <v>3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  <c r="T60" s="125">
        <v>0</v>
      </c>
    </row>
    <row r="61" spans="2:20" ht="12.75" customHeight="1" x14ac:dyDescent="0.2">
      <c r="B61" s="2"/>
      <c r="C61" s="119"/>
      <c r="D61" s="119" t="str">
        <f>$D$17</f>
        <v>Jahr 2019</v>
      </c>
      <c r="E61" s="127">
        <f t="shared" si="3"/>
        <v>3</v>
      </c>
      <c r="F61" s="127">
        <f t="shared" si="4"/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 t="shared" si="5"/>
        <v>3</v>
      </c>
      <c r="M61" s="127">
        <v>0</v>
      </c>
      <c r="N61" s="127">
        <v>3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  <c r="T61" s="127">
        <v>0</v>
      </c>
    </row>
    <row r="62" spans="2:20" ht="12.75" hidden="1" customHeight="1" x14ac:dyDescent="0.2">
      <c r="B62" s="14" t="s">
        <v>120</v>
      </c>
      <c r="C62" s="123" t="s">
        <v>121</v>
      </c>
      <c r="D62" s="124" t="str">
        <f>$D$16</f>
        <v>Jahr 2020</v>
      </c>
      <c r="E62" s="125">
        <f t="shared" si="3"/>
        <v>0</v>
      </c>
      <c r="F62" s="125">
        <f t="shared" si="4"/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f t="shared" si="5"/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6">
        <v>0</v>
      </c>
      <c r="T62" s="125">
        <v>0</v>
      </c>
    </row>
    <row r="63" spans="2:20" ht="12.75" hidden="1" customHeight="1" x14ac:dyDescent="0.2">
      <c r="B63" s="2"/>
      <c r="C63" s="119"/>
      <c r="D63" s="119" t="str">
        <f>$D$17</f>
        <v>Jahr 2019</v>
      </c>
      <c r="E63" s="127">
        <f t="shared" si="3"/>
        <v>0</v>
      </c>
      <c r="F63" s="127">
        <f t="shared" si="4"/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f t="shared" si="5"/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8">
        <v>0</v>
      </c>
      <c r="T63" s="127">
        <v>0</v>
      </c>
    </row>
    <row r="64" spans="2:20" ht="12.75" customHeight="1" x14ac:dyDescent="0.2">
      <c r="B64" s="14" t="s">
        <v>122</v>
      </c>
      <c r="C64" s="123" t="s">
        <v>123</v>
      </c>
      <c r="D64" s="124" t="str">
        <f>$D$16</f>
        <v>Jahr 2020</v>
      </c>
      <c r="E64" s="125">
        <f t="shared" si="3"/>
        <v>92.7</v>
      </c>
      <c r="F64" s="125">
        <f t="shared" si="4"/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f t="shared" si="5"/>
        <v>92.7</v>
      </c>
      <c r="M64" s="125">
        <v>0</v>
      </c>
      <c r="N64" s="125">
        <v>92.7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  <c r="T64" s="125">
        <v>0</v>
      </c>
    </row>
    <row r="65" spans="2:20" ht="12.75" customHeight="1" x14ac:dyDescent="0.2">
      <c r="B65" s="2"/>
      <c r="C65" s="119"/>
      <c r="D65" s="119" t="str">
        <f>$D$17</f>
        <v>Jahr 2019</v>
      </c>
      <c r="E65" s="127">
        <f t="shared" si="3"/>
        <v>92.7</v>
      </c>
      <c r="F65" s="127">
        <f t="shared" si="4"/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f t="shared" si="5"/>
        <v>92.7</v>
      </c>
      <c r="M65" s="127">
        <v>0</v>
      </c>
      <c r="N65" s="127">
        <v>92.7</v>
      </c>
      <c r="O65" s="127">
        <v>0</v>
      </c>
      <c r="P65" s="127">
        <v>0</v>
      </c>
      <c r="Q65" s="127">
        <v>0</v>
      </c>
      <c r="R65" s="127">
        <v>0</v>
      </c>
      <c r="S65" s="128">
        <v>0</v>
      </c>
      <c r="T65" s="127">
        <v>0</v>
      </c>
    </row>
    <row r="66" spans="2:20" ht="12.75" customHeight="1" x14ac:dyDescent="0.2">
      <c r="B66" s="14" t="s">
        <v>124</v>
      </c>
      <c r="C66" s="123" t="s">
        <v>125</v>
      </c>
      <c r="D66" s="124" t="str">
        <f>$D$16</f>
        <v>Jahr 2020</v>
      </c>
      <c r="E66" s="125">
        <f t="shared" si="3"/>
        <v>88.48</v>
      </c>
      <c r="F66" s="125">
        <f t="shared" si="4"/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f t="shared" si="5"/>
        <v>88.48</v>
      </c>
      <c r="M66" s="125">
        <v>58.72</v>
      </c>
      <c r="N66" s="125">
        <v>29.76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  <c r="T66" s="125">
        <v>0</v>
      </c>
    </row>
    <row r="67" spans="2:20" ht="12.75" customHeight="1" x14ac:dyDescent="0.2">
      <c r="B67" s="2"/>
      <c r="C67" s="119"/>
      <c r="D67" s="119" t="str">
        <f>$D$17</f>
        <v>Jahr 2019</v>
      </c>
      <c r="E67" s="127">
        <f t="shared" si="3"/>
        <v>94.18</v>
      </c>
      <c r="F67" s="127">
        <f t="shared" si="4"/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f t="shared" si="5"/>
        <v>94.18</v>
      </c>
      <c r="M67" s="127">
        <v>58.72</v>
      </c>
      <c r="N67" s="127">
        <v>35.46</v>
      </c>
      <c r="O67" s="127">
        <v>0</v>
      </c>
      <c r="P67" s="127">
        <v>0</v>
      </c>
      <c r="Q67" s="127">
        <v>0</v>
      </c>
      <c r="R67" s="127">
        <v>0</v>
      </c>
      <c r="S67" s="128">
        <v>0</v>
      </c>
      <c r="T67" s="127">
        <v>0</v>
      </c>
    </row>
    <row r="68" spans="2:20" ht="12.75" hidden="1" customHeight="1" x14ac:dyDescent="0.2">
      <c r="B68" s="14" t="s">
        <v>126</v>
      </c>
      <c r="C68" s="123" t="s">
        <v>127</v>
      </c>
      <c r="D68" s="124" t="str">
        <f>$D$16</f>
        <v>Jahr 2020</v>
      </c>
      <c r="E68" s="125">
        <f t="shared" si="3"/>
        <v>0</v>
      </c>
      <c r="F68" s="125">
        <f t="shared" si="4"/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f t="shared" si="5"/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6">
        <v>0</v>
      </c>
      <c r="T68" s="125">
        <v>0</v>
      </c>
    </row>
    <row r="69" spans="2:20" ht="12.75" hidden="1" customHeight="1" x14ac:dyDescent="0.2">
      <c r="B69" s="2"/>
      <c r="C69" s="119"/>
      <c r="D69" s="119" t="str">
        <f>$D$17</f>
        <v>Jahr 2019</v>
      </c>
      <c r="E69" s="127">
        <f t="shared" si="3"/>
        <v>0</v>
      </c>
      <c r="F69" s="127">
        <f t="shared" si="4"/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f t="shared" si="5"/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8">
        <v>0</v>
      </c>
      <c r="T69" s="127">
        <v>0</v>
      </c>
    </row>
    <row r="70" spans="2:20" ht="12.75" hidden="1" customHeight="1" x14ac:dyDescent="0.2">
      <c r="B70" s="14" t="s">
        <v>128</v>
      </c>
      <c r="C70" s="123" t="s">
        <v>129</v>
      </c>
      <c r="D70" s="124" t="str">
        <f>$D$16</f>
        <v>Jahr 2020</v>
      </c>
      <c r="E70" s="125">
        <f t="shared" si="3"/>
        <v>0</v>
      </c>
      <c r="F70" s="125">
        <f t="shared" si="4"/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f t="shared" si="5"/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6">
        <v>0</v>
      </c>
      <c r="T70" s="125">
        <v>0</v>
      </c>
    </row>
    <row r="71" spans="2:20" ht="12.75" hidden="1" customHeight="1" x14ac:dyDescent="0.2">
      <c r="B71" s="2"/>
      <c r="C71" s="119"/>
      <c r="D71" s="119" t="str">
        <f>$D$17</f>
        <v>Jahr 2019</v>
      </c>
      <c r="E71" s="127">
        <f t="shared" si="3"/>
        <v>0</v>
      </c>
      <c r="F71" s="127">
        <f t="shared" si="4"/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f t="shared" si="5"/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8">
        <v>0</v>
      </c>
      <c r="T71" s="127">
        <v>0</v>
      </c>
    </row>
    <row r="72" spans="2:20" ht="12.75" hidden="1" customHeight="1" x14ac:dyDescent="0.2">
      <c r="B72" s="14" t="s">
        <v>130</v>
      </c>
      <c r="C72" s="123" t="s">
        <v>131</v>
      </c>
      <c r="D72" s="124" t="str">
        <f>$D$16</f>
        <v>Jahr 2020</v>
      </c>
      <c r="E72" s="125">
        <f t="shared" si="3"/>
        <v>0</v>
      </c>
      <c r="F72" s="125">
        <f t="shared" si="4"/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f t="shared" si="5"/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6">
        <v>0</v>
      </c>
      <c r="T72" s="125">
        <v>0</v>
      </c>
    </row>
    <row r="73" spans="2:20" ht="12.75" hidden="1" customHeight="1" x14ac:dyDescent="0.2">
      <c r="B73" s="2"/>
      <c r="C73" s="119"/>
      <c r="D73" s="119" t="str">
        <f>$D$17</f>
        <v>Jahr 2019</v>
      </c>
      <c r="E73" s="127">
        <f t="shared" si="3"/>
        <v>0</v>
      </c>
      <c r="F73" s="127">
        <f t="shared" si="4"/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f t="shared" si="5"/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8">
        <v>0</v>
      </c>
      <c r="T73" s="127">
        <v>0</v>
      </c>
    </row>
    <row r="74" spans="2:20" ht="12.75" hidden="1" customHeight="1" x14ac:dyDescent="0.2">
      <c r="B74" s="14" t="s">
        <v>132</v>
      </c>
      <c r="C74" s="123" t="s">
        <v>133</v>
      </c>
      <c r="D74" s="124" t="str">
        <f>$D$16</f>
        <v>Jahr 2020</v>
      </c>
      <c r="E74" s="125">
        <f t="shared" si="3"/>
        <v>0</v>
      </c>
      <c r="F74" s="125">
        <f t="shared" si="4"/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f t="shared" si="5"/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6">
        <v>0</v>
      </c>
      <c r="T74" s="125">
        <v>0</v>
      </c>
    </row>
    <row r="75" spans="2:20" ht="12.75" hidden="1" customHeight="1" x14ac:dyDescent="0.2">
      <c r="B75" s="2"/>
      <c r="C75" s="119"/>
      <c r="D75" s="119" t="str">
        <f>$D$17</f>
        <v>Jahr 2019</v>
      </c>
      <c r="E75" s="127">
        <f t="shared" si="3"/>
        <v>0</v>
      </c>
      <c r="F75" s="127">
        <f t="shared" si="4"/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f t="shared" si="5"/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8">
        <v>0</v>
      </c>
      <c r="T75" s="127">
        <v>0</v>
      </c>
    </row>
    <row r="76" spans="2:20" ht="12.75" hidden="1" customHeight="1" x14ac:dyDescent="0.2">
      <c r="B76" s="14" t="s">
        <v>134</v>
      </c>
      <c r="C76" s="123" t="s">
        <v>135</v>
      </c>
      <c r="D76" s="124" t="str">
        <f>$D$16</f>
        <v>Jahr 2020</v>
      </c>
      <c r="E76" s="125">
        <f t="shared" si="3"/>
        <v>0</v>
      </c>
      <c r="F76" s="125">
        <f t="shared" si="4"/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f t="shared" si="5"/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6">
        <v>0</v>
      </c>
      <c r="T76" s="125">
        <v>0</v>
      </c>
    </row>
    <row r="77" spans="2:20" ht="12.75" hidden="1" customHeight="1" x14ac:dyDescent="0.2">
      <c r="B77" s="2"/>
      <c r="C77" s="119"/>
      <c r="D77" s="119" t="str">
        <f>$D$17</f>
        <v>Jahr 2019</v>
      </c>
      <c r="E77" s="127">
        <f t="shared" si="3"/>
        <v>0</v>
      </c>
      <c r="F77" s="127">
        <f t="shared" si="4"/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f t="shared" si="5"/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127">
        <v>0</v>
      </c>
    </row>
    <row r="78" spans="2:20" ht="12.75" customHeight="1" x14ac:dyDescent="0.2">
      <c r="B78" s="14" t="s">
        <v>136</v>
      </c>
      <c r="C78" s="123" t="s">
        <v>137</v>
      </c>
      <c r="D78" s="124" t="str">
        <f>$D$16</f>
        <v>Jahr 2020</v>
      </c>
      <c r="E78" s="125">
        <f t="shared" si="3"/>
        <v>20.187000000000001</v>
      </c>
      <c r="F78" s="125">
        <f t="shared" si="4"/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f t="shared" si="5"/>
        <v>20.187000000000001</v>
      </c>
      <c r="M78" s="125">
        <v>0</v>
      </c>
      <c r="N78" s="125">
        <v>20.187000000000001</v>
      </c>
      <c r="O78" s="125">
        <v>0</v>
      </c>
      <c r="P78" s="125">
        <v>0</v>
      </c>
      <c r="Q78" s="125">
        <v>0</v>
      </c>
      <c r="R78" s="125">
        <v>0</v>
      </c>
      <c r="S78" s="126">
        <v>0</v>
      </c>
      <c r="T78" s="125">
        <v>0</v>
      </c>
    </row>
    <row r="79" spans="2:20" ht="12.75" customHeight="1" x14ac:dyDescent="0.2">
      <c r="B79" s="2"/>
      <c r="C79" s="119"/>
      <c r="D79" s="119" t="str">
        <f>$D$17</f>
        <v>Jahr 2019</v>
      </c>
      <c r="E79" s="127">
        <f t="shared" si="3"/>
        <v>20.106999999999999</v>
      </c>
      <c r="F79" s="127">
        <f t="shared" si="4"/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 t="shared" si="5"/>
        <v>20.106999999999999</v>
      </c>
      <c r="M79" s="127">
        <v>0</v>
      </c>
      <c r="N79" s="127">
        <v>20.106999999999999</v>
      </c>
      <c r="O79" s="127">
        <v>0</v>
      </c>
      <c r="P79" s="127">
        <v>0</v>
      </c>
      <c r="Q79" s="127">
        <v>0</v>
      </c>
      <c r="R79" s="127">
        <v>0</v>
      </c>
      <c r="S79" s="128">
        <v>0</v>
      </c>
      <c r="T79" s="127">
        <v>0</v>
      </c>
    </row>
    <row r="80" spans="2:20" ht="12.75" hidden="1" customHeight="1" x14ac:dyDescent="0.2">
      <c r="B80" s="14" t="s">
        <v>138</v>
      </c>
      <c r="C80" s="123" t="s">
        <v>139</v>
      </c>
      <c r="D80" s="124" t="str">
        <f>$D$16</f>
        <v>Jahr 2020</v>
      </c>
      <c r="E80" s="125">
        <f t="shared" ref="E80:E91" si="6">F80+L80</f>
        <v>0</v>
      </c>
      <c r="F80" s="125">
        <f t="shared" ref="F80:F91" si="7">SUM(G80:K80)</f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f t="shared" ref="L80:L91" si="8">SUM(M80:R80)</f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6">
        <v>0</v>
      </c>
      <c r="T80" s="125">
        <v>0</v>
      </c>
    </row>
    <row r="81" spans="2:20" ht="12.75" hidden="1" customHeight="1" x14ac:dyDescent="0.2">
      <c r="B81" s="2"/>
      <c r="C81" s="119"/>
      <c r="D81" s="119" t="str">
        <f>$D$17</f>
        <v>Jahr 2019</v>
      </c>
      <c r="E81" s="127">
        <f t="shared" si="6"/>
        <v>0</v>
      </c>
      <c r="F81" s="127">
        <f t="shared" si="7"/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f t="shared" si="8"/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8">
        <v>0</v>
      </c>
      <c r="T81" s="127">
        <v>0</v>
      </c>
    </row>
    <row r="82" spans="2:20" ht="12.75" hidden="1" customHeight="1" x14ac:dyDescent="0.2">
      <c r="B82" s="14" t="s">
        <v>140</v>
      </c>
      <c r="C82" s="123" t="s">
        <v>141</v>
      </c>
      <c r="D82" s="124" t="str">
        <f>$D$16</f>
        <v>Jahr 2020</v>
      </c>
      <c r="E82" s="125">
        <f t="shared" si="6"/>
        <v>0</v>
      </c>
      <c r="F82" s="125">
        <f t="shared" si="7"/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f t="shared" si="8"/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6">
        <v>0</v>
      </c>
      <c r="T82" s="125">
        <v>0</v>
      </c>
    </row>
    <row r="83" spans="2:20" ht="12.75" hidden="1" customHeight="1" x14ac:dyDescent="0.2">
      <c r="B83" s="2"/>
      <c r="C83" s="119"/>
      <c r="D83" s="119" t="str">
        <f>$D$17</f>
        <v>Jahr 2019</v>
      </c>
      <c r="E83" s="127">
        <f t="shared" si="6"/>
        <v>0</v>
      </c>
      <c r="F83" s="127">
        <f t="shared" si="7"/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f t="shared" si="8"/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127">
        <v>0</v>
      </c>
    </row>
    <row r="84" spans="2:20" ht="12.75" customHeight="1" x14ac:dyDescent="0.2">
      <c r="B84" s="14" t="s">
        <v>142</v>
      </c>
      <c r="C84" s="123" t="s">
        <v>143</v>
      </c>
      <c r="D84" s="124" t="str">
        <f>$D$16</f>
        <v>Jahr 2020</v>
      </c>
      <c r="E84" s="125">
        <f t="shared" si="6"/>
        <v>221.79399999999998</v>
      </c>
      <c r="F84" s="125">
        <f t="shared" si="7"/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f t="shared" si="8"/>
        <v>221.79399999999998</v>
      </c>
      <c r="M84" s="125">
        <v>95.808999999999997</v>
      </c>
      <c r="N84" s="125">
        <v>96.524000000000001</v>
      </c>
      <c r="O84" s="125">
        <v>0</v>
      </c>
      <c r="P84" s="125">
        <v>29.460999999999999</v>
      </c>
      <c r="Q84" s="125">
        <v>0</v>
      </c>
      <c r="R84" s="125">
        <v>0</v>
      </c>
      <c r="S84" s="126">
        <v>0</v>
      </c>
      <c r="T84" s="125">
        <v>0</v>
      </c>
    </row>
    <row r="85" spans="2:20" ht="12.75" customHeight="1" x14ac:dyDescent="0.2">
      <c r="B85" s="2"/>
      <c r="C85" s="119"/>
      <c r="D85" s="119" t="str">
        <f>$D$17</f>
        <v>Jahr 2019</v>
      </c>
      <c r="E85" s="127">
        <f t="shared" si="6"/>
        <v>0</v>
      </c>
      <c r="F85" s="127">
        <f t="shared" si="7"/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27">
        <f t="shared" si="8"/>
        <v>0</v>
      </c>
      <c r="M85" s="127">
        <v>0</v>
      </c>
      <c r="N85" s="127">
        <v>0</v>
      </c>
      <c r="O85" s="127">
        <v>0</v>
      </c>
      <c r="P85" s="127">
        <v>0</v>
      </c>
      <c r="Q85" s="127">
        <v>0</v>
      </c>
      <c r="R85" s="127">
        <v>0</v>
      </c>
      <c r="S85" s="128">
        <v>0</v>
      </c>
      <c r="T85" s="127">
        <v>0</v>
      </c>
    </row>
    <row r="86" spans="2:20" ht="12.75" hidden="1" customHeight="1" x14ac:dyDescent="0.2">
      <c r="B86" s="14" t="s">
        <v>144</v>
      </c>
      <c r="C86" s="123" t="s">
        <v>145</v>
      </c>
      <c r="D86" s="124" t="str">
        <f>$D$16</f>
        <v>Jahr 2020</v>
      </c>
      <c r="E86" s="125">
        <f t="shared" si="6"/>
        <v>0</v>
      </c>
      <c r="F86" s="125">
        <f t="shared" si="7"/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f t="shared" si="8"/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6">
        <v>0</v>
      </c>
      <c r="T86" s="125">
        <v>0</v>
      </c>
    </row>
    <row r="87" spans="2:20" ht="12.75" hidden="1" customHeight="1" x14ac:dyDescent="0.2">
      <c r="B87" s="2"/>
      <c r="C87" s="119"/>
      <c r="D87" s="119" t="str">
        <f>$D$17</f>
        <v>Jahr 2019</v>
      </c>
      <c r="E87" s="127">
        <f t="shared" si="6"/>
        <v>0</v>
      </c>
      <c r="F87" s="127">
        <f t="shared" si="7"/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f t="shared" si="8"/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8">
        <v>0</v>
      </c>
      <c r="T87" s="127">
        <v>0</v>
      </c>
    </row>
    <row r="88" spans="2:20" ht="12.75" hidden="1" customHeight="1" x14ac:dyDescent="0.2">
      <c r="B88" s="14" t="s">
        <v>146</v>
      </c>
      <c r="C88" s="123" t="s">
        <v>147</v>
      </c>
      <c r="D88" s="124" t="str">
        <f>$D$16</f>
        <v>Jahr 2020</v>
      </c>
      <c r="E88" s="125">
        <f t="shared" si="6"/>
        <v>0</v>
      </c>
      <c r="F88" s="125">
        <f t="shared" si="7"/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f t="shared" si="8"/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  <c r="T88" s="125">
        <v>0</v>
      </c>
    </row>
    <row r="89" spans="2:20" ht="12.75" hidden="1" customHeight="1" x14ac:dyDescent="0.2">
      <c r="B89" s="2"/>
      <c r="C89" s="119"/>
      <c r="D89" s="119" t="str">
        <f>$D$17</f>
        <v>Jahr 2019</v>
      </c>
      <c r="E89" s="127">
        <f t="shared" si="6"/>
        <v>0</v>
      </c>
      <c r="F89" s="127">
        <f t="shared" si="7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f t="shared" si="8"/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8">
        <v>0</v>
      </c>
      <c r="T89" s="127">
        <v>0</v>
      </c>
    </row>
    <row r="90" spans="2:20" ht="12.75" hidden="1" customHeight="1" x14ac:dyDescent="0.2">
      <c r="B90" s="14" t="s">
        <v>148</v>
      </c>
      <c r="C90" s="123" t="s">
        <v>149</v>
      </c>
      <c r="D90" s="124" t="str">
        <f>$D$16</f>
        <v>Jahr 2020</v>
      </c>
      <c r="E90" s="125">
        <f t="shared" si="6"/>
        <v>0</v>
      </c>
      <c r="F90" s="125">
        <f t="shared" si="7"/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f t="shared" si="8"/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  <c r="T90" s="125">
        <v>0</v>
      </c>
    </row>
    <row r="91" spans="2:20" ht="12.75" hidden="1" customHeight="1" x14ac:dyDescent="0.2">
      <c r="C91" s="119"/>
      <c r="D91" s="119" t="str">
        <f>$D$17</f>
        <v>Jahr 2019</v>
      </c>
      <c r="E91" s="127">
        <f t="shared" si="6"/>
        <v>0</v>
      </c>
      <c r="F91" s="127">
        <f t="shared" si="7"/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f t="shared" si="8"/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8">
        <v>0</v>
      </c>
      <c r="T91" s="127">
        <v>0</v>
      </c>
    </row>
    <row r="92" spans="2:20" ht="20.100000000000001" customHeight="1" x14ac:dyDescent="0.2">
      <c r="C92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orientation="landscape"/>
  <headerFooter>
    <oddFooter>&amp;L&amp;8 &amp;C&amp;8 &amp;R&amp;8 Seite &amp;P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5" width="11.42578125" style="13" customWidth="1"/>
    <col min="6" max="6" width="22.7109375" style="13" customWidth="1"/>
    <col min="7" max="7" width="11.42578125" style="13" customWidth="1"/>
    <col min="8" max="8" width="12.140625" style="13" customWidth="1"/>
    <col min="9" max="9" width="12" style="13" customWidth="1"/>
    <col min="10" max="11" width="11.42578125" style="13" customWidth="1"/>
    <col min="12" max="12" width="12.140625" style="13" customWidth="1"/>
    <col min="13" max="13" width="12" style="13" customWidth="1"/>
    <col min="14" max="14" width="11.42578125" style="13" customWidth="1"/>
    <col min="15" max="24" width="11.5703125" style="13" hidden="1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151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hidden="1" customHeight="1" x14ac:dyDescent="0.2">
      <c r="A5" s="2"/>
      <c r="B5" s="2"/>
      <c r="C5" s="89"/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3. Quartal 2020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3.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61">
        <f t="shared" ref="E12:E43" si="0">SUM(G12:N12)</f>
        <v>22509.397000000004</v>
      </c>
      <c r="F12" s="71">
        <v>1780.69</v>
      </c>
      <c r="G12" s="162">
        <v>158.608</v>
      </c>
      <c r="H12" s="125">
        <v>2714.2689999999998</v>
      </c>
      <c r="I12" s="125">
        <v>9520.6750000000011</v>
      </c>
      <c r="J12" s="126">
        <v>1679.866</v>
      </c>
      <c r="K12" s="162">
        <v>1708.748</v>
      </c>
      <c r="L12" s="125">
        <v>6114.2930000000006</v>
      </c>
      <c r="M12" s="125">
        <v>464.04199999999997</v>
      </c>
      <c r="N12" s="126">
        <v>148.89599999999999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2019</v>
      </c>
      <c r="E13" s="165">
        <f t="shared" si="0"/>
        <v>22337.649999999994</v>
      </c>
      <c r="F13" s="83">
        <v>1769.268</v>
      </c>
      <c r="G13" s="166">
        <v>245.13499999999999</v>
      </c>
      <c r="H13" s="167">
        <v>3198.4549999999999</v>
      </c>
      <c r="I13" s="167">
        <v>9228.5339999999997</v>
      </c>
      <c r="J13" s="168">
        <v>1355.87</v>
      </c>
      <c r="K13" s="166">
        <v>1691.4059999999999</v>
      </c>
      <c r="L13" s="167">
        <v>5948.5079999999998</v>
      </c>
      <c r="M13" s="167">
        <v>507.76299999999998</v>
      </c>
      <c r="N13" s="168">
        <v>161.97900000000001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61">
        <f t="shared" si="0"/>
        <v>21206.973000000002</v>
      </c>
      <c r="F14" s="83">
        <v>1182.193</v>
      </c>
      <c r="G14" s="162">
        <v>158.608</v>
      </c>
      <c r="H14" s="125">
        <v>2714.2689999999998</v>
      </c>
      <c r="I14" s="125">
        <v>8921.8260000000009</v>
      </c>
      <c r="J14" s="126">
        <v>1596.7719999999999</v>
      </c>
      <c r="K14" s="162">
        <v>1182.193</v>
      </c>
      <c r="L14" s="125">
        <v>6074.8410000000003</v>
      </c>
      <c r="M14" s="125">
        <v>409.56799999999998</v>
      </c>
      <c r="N14" s="126">
        <v>148.89599999999999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2019</v>
      </c>
      <c r="E15" s="165">
        <f t="shared" si="0"/>
        <v>21067.971999999998</v>
      </c>
      <c r="F15" s="83">
        <v>1228.308</v>
      </c>
      <c r="G15" s="166">
        <v>230.85599999999999</v>
      </c>
      <c r="H15" s="167">
        <v>3198.4549999999999</v>
      </c>
      <c r="I15" s="167">
        <v>8625.3690000000006</v>
      </c>
      <c r="J15" s="168">
        <v>1269.654</v>
      </c>
      <c r="K15" s="166">
        <v>1232.981</v>
      </c>
      <c r="L15" s="167">
        <v>5901.8829999999998</v>
      </c>
      <c r="M15" s="167">
        <v>446.79500000000002</v>
      </c>
      <c r="N15" s="168">
        <v>161.97900000000001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2020</v>
      </c>
      <c r="E16" s="161">
        <f t="shared" si="0"/>
        <v>39.451999999999998</v>
      </c>
      <c r="F16" s="83">
        <v>39.451999999999998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39.451999999999998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2019</v>
      </c>
      <c r="E17" s="165">
        <f t="shared" si="0"/>
        <v>46.625</v>
      </c>
      <c r="F17" s="83">
        <v>46.625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46.625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2020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2019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2020</v>
      </c>
      <c r="E20" s="161">
        <f t="shared" si="0"/>
        <v>32.49</v>
      </c>
      <c r="F20" s="83">
        <v>32.49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32.49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2019</v>
      </c>
      <c r="E21" s="165">
        <f t="shared" si="0"/>
        <v>35.909999999999997</v>
      </c>
      <c r="F21" s="83">
        <v>35.909999999999997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35.909999999999997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2020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2019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2020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2019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2" t="s">
        <v>88</v>
      </c>
      <c r="C26" s="123" t="s">
        <v>89</v>
      </c>
      <c r="D26" s="124" t="str">
        <f>$D$12</f>
        <v>Jahr 2020</v>
      </c>
      <c r="E26" s="161">
        <f t="shared" si="0"/>
        <v>260.51</v>
      </c>
      <c r="F26" s="83">
        <v>260.51</v>
      </c>
      <c r="G26" s="162">
        <v>0</v>
      </c>
      <c r="H26" s="125">
        <v>0</v>
      </c>
      <c r="I26" s="125">
        <v>0</v>
      </c>
      <c r="J26" s="126">
        <v>0</v>
      </c>
      <c r="K26" s="162">
        <v>260.51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2019</v>
      </c>
      <c r="E27" s="165">
        <f t="shared" si="0"/>
        <v>265.399</v>
      </c>
      <c r="F27" s="83">
        <v>251.12</v>
      </c>
      <c r="G27" s="166">
        <v>14.279</v>
      </c>
      <c r="H27" s="167">
        <v>0</v>
      </c>
      <c r="I27" s="167">
        <v>0</v>
      </c>
      <c r="J27" s="168">
        <v>0</v>
      </c>
      <c r="K27" s="166">
        <v>251.12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2" t="s">
        <v>90</v>
      </c>
      <c r="C28" s="123" t="s">
        <v>91</v>
      </c>
      <c r="D28" s="124" t="str">
        <f>$D$12</f>
        <v>Jahr 2020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2019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2" t="s">
        <v>92</v>
      </c>
      <c r="C30" s="123" t="s">
        <v>93</v>
      </c>
      <c r="D30" s="124" t="str">
        <f>$D$12</f>
        <v>Jahr 2020</v>
      </c>
      <c r="E30" s="161">
        <f t="shared" si="0"/>
        <v>694.84900000000005</v>
      </c>
      <c r="F30" s="83">
        <v>135.08600000000001</v>
      </c>
      <c r="G30" s="162">
        <v>0</v>
      </c>
      <c r="H30" s="125">
        <v>0</v>
      </c>
      <c r="I30" s="125">
        <v>559.76300000000003</v>
      </c>
      <c r="J30" s="126">
        <v>0</v>
      </c>
      <c r="K30" s="162">
        <v>135.08600000000001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2019</v>
      </c>
      <c r="E31" s="165">
        <f t="shared" si="0"/>
        <v>760.44299999999998</v>
      </c>
      <c r="F31" s="83">
        <v>183.85599999999999</v>
      </c>
      <c r="G31" s="166">
        <v>0</v>
      </c>
      <c r="H31" s="167">
        <v>0</v>
      </c>
      <c r="I31" s="167">
        <v>576.58699999999999</v>
      </c>
      <c r="J31" s="168">
        <v>0</v>
      </c>
      <c r="K31" s="166">
        <v>183.85599999999999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2" t="s">
        <v>94</v>
      </c>
      <c r="C32" s="123" t="s">
        <v>95</v>
      </c>
      <c r="D32" s="124" t="str">
        <f>$D$12</f>
        <v>Jahr 2020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2019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2" t="s">
        <v>96</v>
      </c>
      <c r="C34" s="123" t="s">
        <v>97</v>
      </c>
      <c r="D34" s="124" t="str">
        <f>$D$12</f>
        <v>Jahr 2020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2019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2" t="s">
        <v>98</v>
      </c>
      <c r="C36" s="123" t="s">
        <v>99</v>
      </c>
      <c r="D36" s="124" t="str">
        <f>$D$12</f>
        <v>Jahr 2020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2019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2" t="s">
        <v>100</v>
      </c>
      <c r="C38" s="123" t="s">
        <v>101</v>
      </c>
      <c r="D38" s="124" t="str">
        <f>$D$12</f>
        <v>Jahr 2020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2019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hidden="1" customHeight="1" x14ac:dyDescent="0.2">
      <c r="B40" s="2" t="s">
        <v>102</v>
      </c>
      <c r="C40" s="123" t="s">
        <v>103</v>
      </c>
      <c r="D40" s="124" t="str">
        <f>$D$12</f>
        <v>Jahr 2020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hidden="1" customHeight="1" x14ac:dyDescent="0.2">
      <c r="B41" s="2"/>
      <c r="C41" s="81"/>
      <c r="D41" s="81" t="str">
        <f>$D$13</f>
        <v>Jahr 2019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2" t="s">
        <v>104</v>
      </c>
      <c r="C42" s="123" t="s">
        <v>105</v>
      </c>
      <c r="D42" s="124" t="str">
        <f>$D$12</f>
        <v>Jahr 2020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2019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2" t="s">
        <v>106</v>
      </c>
      <c r="C44" s="123" t="s">
        <v>107</v>
      </c>
      <c r="D44" s="124" t="str">
        <f>$D$12</f>
        <v>Jahr 2020</v>
      </c>
      <c r="E44" s="161">
        <f t="shared" ref="E44:E75" si="3">SUM(G44:N44)</f>
        <v>4.6310000000000002</v>
      </c>
      <c r="F44" s="83">
        <v>4.6310000000000002</v>
      </c>
      <c r="G44" s="162">
        <v>0</v>
      </c>
      <c r="H44" s="125">
        <v>0</v>
      </c>
      <c r="I44" s="125">
        <v>0</v>
      </c>
      <c r="J44" s="126">
        <v>0</v>
      </c>
      <c r="K44" s="162">
        <v>4.6310000000000002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2019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2" t="s">
        <v>108</v>
      </c>
      <c r="C46" s="123" t="s">
        <v>109</v>
      </c>
      <c r="D46" s="124" t="str">
        <f>$D$12</f>
        <v>Jahr 2020</v>
      </c>
      <c r="E46" s="161">
        <f t="shared" si="3"/>
        <v>34.625</v>
      </c>
      <c r="F46" s="83">
        <v>16.635000000000002</v>
      </c>
      <c r="G46" s="162">
        <v>0</v>
      </c>
      <c r="H46" s="125">
        <v>0</v>
      </c>
      <c r="I46" s="125">
        <v>17.989999999999998</v>
      </c>
      <c r="J46" s="126">
        <v>0</v>
      </c>
      <c r="K46" s="162">
        <v>16.635000000000002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2019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2" t="s">
        <v>110</v>
      </c>
      <c r="C48" s="123" t="s">
        <v>111</v>
      </c>
      <c r="D48" s="124" t="str">
        <f>$D$12</f>
        <v>Jahr 2020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2019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2" t="s">
        <v>112</v>
      </c>
      <c r="C50" s="123" t="s">
        <v>113</v>
      </c>
      <c r="D50" s="124" t="str">
        <f>$D$12</f>
        <v>Jahr 2020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2019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2" t="s">
        <v>114</v>
      </c>
      <c r="C52" s="123" t="s">
        <v>115</v>
      </c>
      <c r="D52" s="124" t="str">
        <f>$D$12</f>
        <v>Jahr 2020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2019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2" t="s">
        <v>116</v>
      </c>
      <c r="C54" s="123" t="s">
        <v>117</v>
      </c>
      <c r="D54" s="124" t="str">
        <f>$D$12</f>
        <v>Jahr 2020</v>
      </c>
      <c r="E54" s="161">
        <f t="shared" si="3"/>
        <v>21.984000000000002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21.984000000000002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2019</v>
      </c>
      <c r="E55" s="165">
        <f t="shared" si="3"/>
        <v>25.058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25.058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2" t="s">
        <v>118</v>
      </c>
      <c r="C56" s="123" t="s">
        <v>119</v>
      </c>
      <c r="D56" s="124" t="str">
        <f>$D$12</f>
        <v>Jahr 2020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2019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2" t="s">
        <v>120</v>
      </c>
      <c r="C58" s="123" t="s">
        <v>121</v>
      </c>
      <c r="D58" s="124" t="str">
        <f>$D$12</f>
        <v>Jahr 2020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2019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2" t="s">
        <v>122</v>
      </c>
      <c r="C60" s="123" t="s">
        <v>123</v>
      </c>
      <c r="D60" s="124" t="str">
        <f>$D$12</f>
        <v>Jahr 2020</v>
      </c>
      <c r="E60" s="161">
        <f t="shared" si="3"/>
        <v>4</v>
      </c>
      <c r="F60" s="83">
        <v>0</v>
      </c>
      <c r="G60" s="162">
        <v>0</v>
      </c>
      <c r="H60" s="125">
        <v>0</v>
      </c>
      <c r="I60" s="125">
        <v>4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2019</v>
      </c>
      <c r="E61" s="165">
        <f t="shared" si="3"/>
        <v>8</v>
      </c>
      <c r="F61" s="83">
        <v>0</v>
      </c>
      <c r="G61" s="166">
        <v>0</v>
      </c>
      <c r="H61" s="167">
        <v>0</v>
      </c>
      <c r="I61" s="167">
        <v>8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2" t="s">
        <v>124</v>
      </c>
      <c r="C62" s="123" t="s">
        <v>125</v>
      </c>
      <c r="D62" s="124" t="str">
        <f>$D$12</f>
        <v>Jahr 2020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2019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hidden="1" customHeight="1" x14ac:dyDescent="0.2">
      <c r="B64" s="2" t="s">
        <v>126</v>
      </c>
      <c r="C64" s="123" t="s">
        <v>127</v>
      </c>
      <c r="D64" s="124" t="str">
        <f>$D$12</f>
        <v>Jahr 2020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hidden="1" customHeight="1" x14ac:dyDescent="0.2">
      <c r="B65" s="2"/>
      <c r="C65" s="81"/>
      <c r="D65" s="81" t="str">
        <f>$D$13</f>
        <v>Jahr 2019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2" t="s">
        <v>128</v>
      </c>
      <c r="C66" s="123" t="s">
        <v>129</v>
      </c>
      <c r="D66" s="124" t="str">
        <f>$D$12</f>
        <v>Jahr 2020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2019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2" t="s">
        <v>130</v>
      </c>
      <c r="C68" s="123" t="s">
        <v>131</v>
      </c>
      <c r="D68" s="124" t="str">
        <f>$D$12</f>
        <v>Jahr 2020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2019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2" t="s">
        <v>132</v>
      </c>
      <c r="C70" s="123" t="s">
        <v>133</v>
      </c>
      <c r="D70" s="124" t="str">
        <f>$D$12</f>
        <v>Jahr 2020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2019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2" t="s">
        <v>134</v>
      </c>
      <c r="C72" s="123" t="s">
        <v>135</v>
      </c>
      <c r="D72" s="124" t="str">
        <f>$D$12</f>
        <v>Jahr 2020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2019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hidden="1" customHeight="1" x14ac:dyDescent="0.2">
      <c r="B74" s="2" t="s">
        <v>136</v>
      </c>
      <c r="C74" s="123" t="s">
        <v>137</v>
      </c>
      <c r="D74" s="124" t="str">
        <f>$D$12</f>
        <v>Jahr 2020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hidden="1" customHeight="1" x14ac:dyDescent="0.2">
      <c r="B75" s="2"/>
      <c r="C75" s="81"/>
      <c r="D75" s="81" t="str">
        <f>$D$13</f>
        <v>Jahr 2019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2" t="s">
        <v>138</v>
      </c>
      <c r="C76" s="123" t="s">
        <v>139</v>
      </c>
      <c r="D76" s="124" t="str">
        <f>$D$12</f>
        <v>Jahr 2020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2019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2" t="s">
        <v>140</v>
      </c>
      <c r="C78" s="123" t="s">
        <v>141</v>
      </c>
      <c r="D78" s="124" t="str">
        <f>$D$12</f>
        <v>Jahr 2020</v>
      </c>
      <c r="E78" s="161">
        <f t="shared" si="6"/>
        <v>17.096</v>
      </c>
      <c r="F78" s="83">
        <v>0</v>
      </c>
      <c r="G78" s="162">
        <v>0</v>
      </c>
      <c r="H78" s="125">
        <v>0</v>
      </c>
      <c r="I78" s="125">
        <v>17.096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2019</v>
      </c>
      <c r="E79" s="165">
        <f t="shared" si="6"/>
        <v>18.577999999999999</v>
      </c>
      <c r="F79" s="83">
        <v>0</v>
      </c>
      <c r="G79" s="166">
        <v>0</v>
      </c>
      <c r="H79" s="167">
        <v>0</v>
      </c>
      <c r="I79" s="167">
        <v>18.577999999999999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2" t="s">
        <v>142</v>
      </c>
      <c r="C80" s="123" t="s">
        <v>143</v>
      </c>
      <c r="D80" s="124" t="str">
        <f>$D$12</f>
        <v>Jahr 2020</v>
      </c>
      <c r="E80" s="161">
        <f t="shared" si="6"/>
        <v>109.693</v>
      </c>
      <c r="F80" s="83">
        <v>109.693</v>
      </c>
      <c r="G80" s="162">
        <v>0</v>
      </c>
      <c r="H80" s="125">
        <v>0</v>
      </c>
      <c r="I80" s="125">
        <v>0</v>
      </c>
      <c r="J80" s="126">
        <v>0</v>
      </c>
      <c r="K80" s="162">
        <v>109.693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2019</v>
      </c>
      <c r="E81" s="165">
        <f t="shared" si="6"/>
        <v>23.449000000000002</v>
      </c>
      <c r="F81" s="83">
        <v>23.449000000000002</v>
      </c>
      <c r="G81" s="166">
        <v>0</v>
      </c>
      <c r="H81" s="167">
        <v>0</v>
      </c>
      <c r="I81" s="167">
        <v>0</v>
      </c>
      <c r="J81" s="168">
        <v>0</v>
      </c>
      <c r="K81" s="166">
        <v>23.449000000000002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2" t="s">
        <v>144</v>
      </c>
      <c r="C82" s="123" t="s">
        <v>145</v>
      </c>
      <c r="D82" s="124" t="str">
        <f>$D$12</f>
        <v>Jahr 2020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2019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2" t="s">
        <v>146</v>
      </c>
      <c r="C84" s="123" t="s">
        <v>147</v>
      </c>
      <c r="D84" s="124" t="str">
        <f>$D$12</f>
        <v>Jahr 2020</v>
      </c>
      <c r="E84" s="161">
        <f t="shared" si="6"/>
        <v>83.094000000000008</v>
      </c>
      <c r="F84" s="83">
        <v>0</v>
      </c>
      <c r="G84" s="162">
        <v>0</v>
      </c>
      <c r="H84" s="125">
        <v>0</v>
      </c>
      <c r="I84" s="125">
        <v>0</v>
      </c>
      <c r="J84" s="126">
        <v>83.094000000000008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2019</v>
      </c>
      <c r="E85" s="165">
        <f t="shared" si="6"/>
        <v>86.216000000000008</v>
      </c>
      <c r="F85" s="83">
        <v>0</v>
      </c>
      <c r="G85" s="166">
        <v>0</v>
      </c>
      <c r="H85" s="167">
        <v>0</v>
      </c>
      <c r="I85" s="167">
        <v>0</v>
      </c>
      <c r="J85" s="168">
        <v>86.216000000000008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t="s">
        <v>148</v>
      </c>
      <c r="C86" s="123" t="s">
        <v>149</v>
      </c>
      <c r="D86" s="124" t="str">
        <f>$D$12</f>
        <v>Jahr 2020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2019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hidden="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orientation="landscape"/>
  <headerFooter>
    <oddFooter>&amp;L&amp;8 &amp;C&amp;8 &amp;R&amp;8 Seite 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4" width="11.42578125" style="13" customWidth="1"/>
    <col min="5" max="14" width="11.5703125" style="13" hidden="1" customWidth="1"/>
    <col min="15" max="16" width="11.42578125" style="13" customWidth="1"/>
    <col min="17" max="17" width="12.28515625" style="13" customWidth="1"/>
    <col min="18" max="18" width="12.140625" style="13" customWidth="1"/>
    <col min="19" max="24" width="11.42578125" style="13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162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2"/>
      <c r="C5" s="89" t="s">
        <v>163</v>
      </c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3. Quartal 2020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3.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61">
        <f t="shared" ref="E12:E43" si="0">SUM(G12:N12)</f>
        <v>0</v>
      </c>
      <c r="F12" s="71">
        <v>0</v>
      </c>
      <c r="G12" s="162">
        <v>0</v>
      </c>
      <c r="H12" s="125">
        <v>0</v>
      </c>
      <c r="I12" s="125">
        <v>0</v>
      </c>
      <c r="J12" s="126">
        <v>0</v>
      </c>
      <c r="K12" s="162">
        <v>0</v>
      </c>
      <c r="L12" s="125">
        <v>0</v>
      </c>
      <c r="M12" s="125">
        <v>0</v>
      </c>
      <c r="N12" s="126">
        <v>0</v>
      </c>
      <c r="O12" s="163">
        <f t="shared" ref="O12:O43" si="1">SUM(P12:S12)</f>
        <v>0.27900000000000003</v>
      </c>
      <c r="P12" s="125">
        <v>0.16700000000000001</v>
      </c>
      <c r="Q12" s="125">
        <v>0.112</v>
      </c>
      <c r="R12" s="125">
        <v>0</v>
      </c>
      <c r="S12" s="164">
        <v>0</v>
      </c>
      <c r="T12" s="163">
        <f t="shared" ref="T12:T43" si="2">SUM(U12:X12)</f>
        <v>0.32100000000000001</v>
      </c>
      <c r="U12" s="125">
        <v>0</v>
      </c>
      <c r="V12" s="125">
        <v>0.32100000000000001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2019</v>
      </c>
      <c r="E13" s="165">
        <f t="shared" si="0"/>
        <v>0</v>
      </c>
      <c r="F13" s="83">
        <v>0</v>
      </c>
      <c r="G13" s="166">
        <v>0</v>
      </c>
      <c r="H13" s="167">
        <v>0</v>
      </c>
      <c r="I13" s="167">
        <v>0</v>
      </c>
      <c r="J13" s="168">
        <v>0</v>
      </c>
      <c r="K13" s="166">
        <v>0</v>
      </c>
      <c r="L13" s="167">
        <v>0</v>
      </c>
      <c r="M13" s="167">
        <v>0</v>
      </c>
      <c r="N13" s="168">
        <v>0</v>
      </c>
      <c r="O13" s="169">
        <f t="shared" si="1"/>
        <v>0.26</v>
      </c>
      <c r="P13" s="167">
        <v>0</v>
      </c>
      <c r="Q13" s="167">
        <v>0.23</v>
      </c>
      <c r="R13" s="167">
        <v>0</v>
      </c>
      <c r="S13" s="170">
        <v>0.03</v>
      </c>
      <c r="T13" s="169">
        <f t="shared" si="2"/>
        <v>0.17499999999999999</v>
      </c>
      <c r="U13" s="167">
        <v>0</v>
      </c>
      <c r="V13" s="167">
        <v>0.17499999999999999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61">
        <f t="shared" si="0"/>
        <v>0</v>
      </c>
      <c r="F14" s="83">
        <v>0</v>
      </c>
      <c r="G14" s="162">
        <v>0</v>
      </c>
      <c r="H14" s="125">
        <v>0</v>
      </c>
      <c r="I14" s="125">
        <v>0</v>
      </c>
      <c r="J14" s="126">
        <v>0</v>
      </c>
      <c r="K14" s="162">
        <v>0</v>
      </c>
      <c r="L14" s="125">
        <v>0</v>
      </c>
      <c r="M14" s="125">
        <v>0</v>
      </c>
      <c r="N14" s="126">
        <v>0</v>
      </c>
      <c r="O14" s="163">
        <f t="shared" si="1"/>
        <v>0.112</v>
      </c>
      <c r="P14" s="125">
        <v>0</v>
      </c>
      <c r="Q14" s="125">
        <v>0.112</v>
      </c>
      <c r="R14" s="125">
        <v>0</v>
      </c>
      <c r="S14" s="164">
        <v>0</v>
      </c>
      <c r="T14" s="163">
        <f t="shared" si="2"/>
        <v>0.32100000000000001</v>
      </c>
      <c r="U14" s="125">
        <v>0</v>
      </c>
      <c r="V14" s="125">
        <v>0.32100000000000001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2019</v>
      </c>
      <c r="E15" s="165">
        <f t="shared" si="0"/>
        <v>0</v>
      </c>
      <c r="F15" s="83">
        <v>0</v>
      </c>
      <c r="G15" s="166">
        <v>0</v>
      </c>
      <c r="H15" s="167">
        <v>0</v>
      </c>
      <c r="I15" s="167">
        <v>0</v>
      </c>
      <c r="J15" s="168">
        <v>0</v>
      </c>
      <c r="K15" s="166">
        <v>0</v>
      </c>
      <c r="L15" s="167">
        <v>0</v>
      </c>
      <c r="M15" s="167">
        <v>0</v>
      </c>
      <c r="N15" s="168">
        <v>0</v>
      </c>
      <c r="O15" s="169">
        <f t="shared" si="1"/>
        <v>0.26</v>
      </c>
      <c r="P15" s="167">
        <v>0</v>
      </c>
      <c r="Q15" s="167">
        <v>0.23</v>
      </c>
      <c r="R15" s="167">
        <v>0</v>
      </c>
      <c r="S15" s="170">
        <v>0.03</v>
      </c>
      <c r="T15" s="169">
        <f t="shared" si="2"/>
        <v>0.17499999999999999</v>
      </c>
      <c r="U15" s="167">
        <v>0</v>
      </c>
      <c r="V15" s="167">
        <v>0.17499999999999999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2020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2019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2020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2019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2020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2019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2020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2019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2020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2019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14" t="s">
        <v>88</v>
      </c>
      <c r="C26" s="123" t="s">
        <v>89</v>
      </c>
      <c r="D26" s="124" t="str">
        <f>$D$12</f>
        <v>Jahr 2020</v>
      </c>
      <c r="E26" s="161">
        <f t="shared" si="0"/>
        <v>0</v>
      </c>
      <c r="F26" s="83">
        <v>0</v>
      </c>
      <c r="G26" s="162">
        <v>0</v>
      </c>
      <c r="H26" s="125">
        <v>0</v>
      </c>
      <c r="I26" s="125">
        <v>0</v>
      </c>
      <c r="J26" s="126">
        <v>0</v>
      </c>
      <c r="K26" s="162">
        <v>0</v>
      </c>
      <c r="L26" s="125">
        <v>0</v>
      </c>
      <c r="M26" s="125">
        <v>0</v>
      </c>
      <c r="N26" s="126">
        <v>0</v>
      </c>
      <c r="O26" s="163">
        <f t="shared" si="1"/>
        <v>0.16700000000000001</v>
      </c>
      <c r="P26" s="125">
        <v>0.16700000000000001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2019</v>
      </c>
      <c r="E27" s="165">
        <f t="shared" si="0"/>
        <v>0</v>
      </c>
      <c r="F27" s="83">
        <v>0</v>
      </c>
      <c r="G27" s="166">
        <v>0</v>
      </c>
      <c r="H27" s="167">
        <v>0</v>
      </c>
      <c r="I27" s="167">
        <v>0</v>
      </c>
      <c r="J27" s="168">
        <v>0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14" t="s">
        <v>90</v>
      </c>
      <c r="C28" s="123" t="s">
        <v>91</v>
      </c>
      <c r="D28" s="124" t="str">
        <f>$D$12</f>
        <v>Jahr 2020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2019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14" t="s">
        <v>92</v>
      </c>
      <c r="C30" s="123" t="s">
        <v>93</v>
      </c>
      <c r="D30" s="124" t="str">
        <f>$D$12</f>
        <v>Jahr 2020</v>
      </c>
      <c r="E30" s="161">
        <f t="shared" si="0"/>
        <v>0</v>
      </c>
      <c r="F30" s="83">
        <v>0</v>
      </c>
      <c r="G30" s="162">
        <v>0</v>
      </c>
      <c r="H30" s="125">
        <v>0</v>
      </c>
      <c r="I30" s="125">
        <v>0</v>
      </c>
      <c r="J30" s="126">
        <v>0</v>
      </c>
      <c r="K30" s="162">
        <v>0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2019</v>
      </c>
      <c r="E31" s="165">
        <f t="shared" si="0"/>
        <v>0</v>
      </c>
      <c r="F31" s="83">
        <v>0</v>
      </c>
      <c r="G31" s="166">
        <v>0</v>
      </c>
      <c r="H31" s="167">
        <v>0</v>
      </c>
      <c r="I31" s="167">
        <v>0</v>
      </c>
      <c r="J31" s="168">
        <v>0</v>
      </c>
      <c r="K31" s="166">
        <v>0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14" t="s">
        <v>94</v>
      </c>
      <c r="C32" s="123" t="s">
        <v>95</v>
      </c>
      <c r="D32" s="124" t="str">
        <f>$D$12</f>
        <v>Jahr 2020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2019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14" t="s">
        <v>96</v>
      </c>
      <c r="C34" s="123" t="s">
        <v>97</v>
      </c>
      <c r="D34" s="124" t="str">
        <f>$D$12</f>
        <v>Jahr 2020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2019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14" t="s">
        <v>98</v>
      </c>
      <c r="C36" s="123" t="s">
        <v>99</v>
      </c>
      <c r="D36" s="124" t="str">
        <f>$D$12</f>
        <v>Jahr 2020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2019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14" t="s">
        <v>100</v>
      </c>
      <c r="C38" s="123" t="s">
        <v>101</v>
      </c>
      <c r="D38" s="124" t="str">
        <f>$D$12</f>
        <v>Jahr 2020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2019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hidden="1" customHeight="1" x14ac:dyDescent="0.2">
      <c r="B40" s="14" t="s">
        <v>102</v>
      </c>
      <c r="C40" s="123" t="s">
        <v>103</v>
      </c>
      <c r="D40" s="124" t="str">
        <f>$D$12</f>
        <v>Jahr 2020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hidden="1" customHeight="1" x14ac:dyDescent="0.2">
      <c r="B41" s="2"/>
      <c r="C41" s="81"/>
      <c r="D41" s="81" t="str">
        <f>$D$13</f>
        <v>Jahr 2019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14" t="s">
        <v>104</v>
      </c>
      <c r="C42" s="123" t="s">
        <v>105</v>
      </c>
      <c r="D42" s="124" t="str">
        <f>$D$12</f>
        <v>Jahr 2020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2019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14" t="s">
        <v>106</v>
      </c>
      <c r="C44" s="123" t="s">
        <v>107</v>
      </c>
      <c r="D44" s="124" t="str">
        <f>$D$12</f>
        <v>Jahr 2020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2019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14" t="s">
        <v>108</v>
      </c>
      <c r="C46" s="123" t="s">
        <v>109</v>
      </c>
      <c r="D46" s="124" t="str">
        <f>$D$12</f>
        <v>Jahr 2020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2019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14" t="s">
        <v>110</v>
      </c>
      <c r="C48" s="123" t="s">
        <v>111</v>
      </c>
      <c r="D48" s="124" t="str">
        <f>$D$12</f>
        <v>Jahr 2020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2019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14" t="s">
        <v>112</v>
      </c>
      <c r="C50" s="123" t="s">
        <v>113</v>
      </c>
      <c r="D50" s="124" t="str">
        <f>$D$12</f>
        <v>Jahr 2020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2019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14" t="s">
        <v>114</v>
      </c>
      <c r="C52" s="123" t="s">
        <v>115</v>
      </c>
      <c r="D52" s="124" t="str">
        <f>$D$12</f>
        <v>Jahr 2020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2019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14" t="s">
        <v>116</v>
      </c>
      <c r="C54" s="123" t="s">
        <v>117</v>
      </c>
      <c r="D54" s="124" t="str">
        <f>$D$12</f>
        <v>Jahr 2020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2019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14" t="s">
        <v>118</v>
      </c>
      <c r="C56" s="123" t="s">
        <v>119</v>
      </c>
      <c r="D56" s="124" t="str">
        <f>$D$12</f>
        <v>Jahr 2020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2019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14" t="s">
        <v>120</v>
      </c>
      <c r="C58" s="123" t="s">
        <v>121</v>
      </c>
      <c r="D58" s="124" t="str">
        <f>$D$12</f>
        <v>Jahr 2020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2019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14" t="s">
        <v>122</v>
      </c>
      <c r="C60" s="123" t="s">
        <v>123</v>
      </c>
      <c r="D60" s="124" t="str">
        <f>$D$12</f>
        <v>Jahr 2020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2019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14" t="s">
        <v>124</v>
      </c>
      <c r="C62" s="123" t="s">
        <v>125</v>
      </c>
      <c r="D62" s="124" t="str">
        <f>$D$12</f>
        <v>Jahr 2020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2019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hidden="1" customHeight="1" x14ac:dyDescent="0.2">
      <c r="B64" s="14" t="s">
        <v>126</v>
      </c>
      <c r="C64" s="123" t="s">
        <v>127</v>
      </c>
      <c r="D64" s="124" t="str">
        <f>$D$12</f>
        <v>Jahr 2020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hidden="1" customHeight="1" x14ac:dyDescent="0.2">
      <c r="B65" s="2"/>
      <c r="C65" s="81"/>
      <c r="D65" s="81" t="str">
        <f>$D$13</f>
        <v>Jahr 2019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14" t="s">
        <v>128</v>
      </c>
      <c r="C66" s="123" t="s">
        <v>129</v>
      </c>
      <c r="D66" s="124" t="str">
        <f>$D$12</f>
        <v>Jahr 2020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2019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14" t="s">
        <v>130</v>
      </c>
      <c r="C68" s="123" t="s">
        <v>131</v>
      </c>
      <c r="D68" s="124" t="str">
        <f>$D$12</f>
        <v>Jahr 2020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2019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14" t="s">
        <v>132</v>
      </c>
      <c r="C70" s="123" t="s">
        <v>133</v>
      </c>
      <c r="D70" s="124" t="str">
        <f>$D$12</f>
        <v>Jahr 2020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2019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14" t="s">
        <v>134</v>
      </c>
      <c r="C72" s="123" t="s">
        <v>135</v>
      </c>
      <c r="D72" s="124" t="str">
        <f>$D$12</f>
        <v>Jahr 2020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2019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hidden="1" customHeight="1" x14ac:dyDescent="0.2">
      <c r="B74" s="14" t="s">
        <v>136</v>
      </c>
      <c r="C74" s="123" t="s">
        <v>137</v>
      </c>
      <c r="D74" s="124" t="str">
        <f>$D$12</f>
        <v>Jahr 2020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hidden="1" customHeight="1" x14ac:dyDescent="0.2">
      <c r="B75" s="2"/>
      <c r="C75" s="81"/>
      <c r="D75" s="81" t="str">
        <f>$D$13</f>
        <v>Jahr 2019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14" t="s">
        <v>138</v>
      </c>
      <c r="C76" s="123" t="s">
        <v>139</v>
      </c>
      <c r="D76" s="124" t="str">
        <f>$D$12</f>
        <v>Jahr 2020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2019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14" t="s">
        <v>140</v>
      </c>
      <c r="C78" s="123" t="s">
        <v>141</v>
      </c>
      <c r="D78" s="124" t="str">
        <f>$D$12</f>
        <v>Jahr 2020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2019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14" t="s">
        <v>142</v>
      </c>
      <c r="C80" s="123" t="s">
        <v>143</v>
      </c>
      <c r="D80" s="124" t="str">
        <f>$D$12</f>
        <v>Jahr 2020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2019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14" t="s">
        <v>144</v>
      </c>
      <c r="C82" s="123" t="s">
        <v>145</v>
      </c>
      <c r="D82" s="124" t="str">
        <f>$D$12</f>
        <v>Jahr 2020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2019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14" t="s">
        <v>146</v>
      </c>
      <c r="C84" s="123" t="s">
        <v>147</v>
      </c>
      <c r="D84" s="124" t="str">
        <f>$D$12</f>
        <v>Jahr 2020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2019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s="14" t="s">
        <v>148</v>
      </c>
      <c r="C86" s="123" t="s">
        <v>149</v>
      </c>
      <c r="D86" s="124" t="str">
        <f>$D$12</f>
        <v>Jahr 2020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2019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orientation="portrait"/>
  <headerFooter>
    <oddFooter>&amp;R&amp;8 Seite &amp;P</oddFooter>
  </headerFooter>
  <rowBreaks count="2" manualBreakCount="2">
    <brk id="47" max="16383" man="1"/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7" width="15.7109375" style="13" customWidth="1"/>
    <col min="8" max="9" width="19.7109375" style="13" customWidth="1"/>
    <col min="10" max="257" width="11.42578125" style="13" customWidth="1"/>
    <col min="258" max="1025" width="11.42578125" style="2" customWidth="1"/>
  </cols>
  <sheetData>
    <row r="1" spans="1:13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M1" s="2"/>
    </row>
    <row r="2" spans="1:13" ht="12.75" customHeight="1" x14ac:dyDescent="0.2">
      <c r="B2" s="2"/>
      <c r="C2" s="14" t="s">
        <v>164</v>
      </c>
      <c r="D2" s="2"/>
      <c r="E2" s="2"/>
      <c r="F2" s="2"/>
      <c r="G2" s="2"/>
      <c r="H2" s="2"/>
      <c r="I2" s="2"/>
      <c r="J2" s="2"/>
      <c r="M2" s="2"/>
    </row>
    <row r="3" spans="1:13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M3" s="2"/>
    </row>
    <row r="4" spans="1:13" ht="12.75" customHeight="1" x14ac:dyDescent="0.2">
      <c r="B4" s="2"/>
      <c r="C4" s="325" t="s">
        <v>165</v>
      </c>
      <c r="D4" s="308"/>
      <c r="E4" s="308"/>
      <c r="F4" s="308"/>
      <c r="G4" s="308"/>
      <c r="H4" s="308"/>
      <c r="I4" s="308"/>
      <c r="J4" s="90"/>
      <c r="M4" s="90"/>
    </row>
    <row r="5" spans="1:13" ht="21.75" customHeight="1" x14ac:dyDescent="0.2">
      <c r="B5" s="2"/>
      <c r="C5" s="326" t="s">
        <v>166</v>
      </c>
      <c r="D5" s="308"/>
      <c r="E5" s="308"/>
      <c r="F5" s="308"/>
      <c r="G5" s="308"/>
      <c r="H5" s="308"/>
      <c r="I5" s="308"/>
      <c r="J5" s="90"/>
      <c r="M5" s="90"/>
    </row>
    <row r="6" spans="1:13" ht="15" customHeight="1" x14ac:dyDescent="0.2">
      <c r="B6" s="2"/>
      <c r="C6" s="89" t="str">
        <f>UebInstitutQuartal</f>
        <v>3. Quartal 2020</v>
      </c>
      <c r="D6" s="130"/>
      <c r="E6" s="130"/>
      <c r="F6" s="132"/>
      <c r="G6" s="132"/>
      <c r="H6" s="90"/>
      <c r="I6" s="90"/>
      <c r="J6" s="90"/>
      <c r="M6" s="90"/>
    </row>
    <row r="7" spans="1:13" ht="12.75" customHeight="1" x14ac:dyDescent="0.2">
      <c r="B7" s="2"/>
      <c r="C7" s="43"/>
      <c r="D7" s="43"/>
      <c r="E7" s="43"/>
      <c r="F7" s="43"/>
      <c r="G7" s="43"/>
      <c r="H7" s="2"/>
      <c r="I7" s="2"/>
    </row>
    <row r="8" spans="1:13" ht="15" customHeight="1" x14ac:dyDescent="0.2">
      <c r="B8" s="2"/>
      <c r="C8" s="43"/>
      <c r="D8" s="43"/>
      <c r="E8" s="178" t="s">
        <v>39</v>
      </c>
      <c r="F8" s="179"/>
      <c r="G8" s="180"/>
      <c r="H8" s="327" t="s">
        <v>152</v>
      </c>
      <c r="I8" s="327" t="s">
        <v>59</v>
      </c>
    </row>
    <row r="9" spans="1:13" ht="21.95" customHeight="1" x14ac:dyDescent="0.2">
      <c r="B9" s="2"/>
      <c r="C9" s="43"/>
      <c r="D9" s="43"/>
      <c r="E9" s="181" t="s">
        <v>44</v>
      </c>
      <c r="F9" s="182" t="s">
        <v>61</v>
      </c>
      <c r="G9" s="183"/>
      <c r="H9" s="328"/>
      <c r="I9" s="328"/>
    </row>
    <row r="10" spans="1:13" ht="12.75" customHeight="1" x14ac:dyDescent="0.2">
      <c r="B10" s="2"/>
      <c r="C10" s="79"/>
      <c r="D10" s="79"/>
      <c r="E10" s="184"/>
      <c r="F10" s="185" t="s">
        <v>167</v>
      </c>
      <c r="G10" s="186" t="s">
        <v>168</v>
      </c>
      <c r="H10" s="329"/>
      <c r="I10" s="329"/>
    </row>
    <row r="11" spans="1:13" ht="12.75" customHeight="1" x14ac:dyDescent="0.2">
      <c r="B11" s="2"/>
      <c r="C11" s="79" t="s">
        <v>73</v>
      </c>
      <c r="D11" s="187" t="str">
        <f>AktQuartal</f>
        <v>3.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92">
        <f t="shared" ref="E12:E75" si="0">SUM(F12:G12)</f>
        <v>0</v>
      </c>
      <c r="F12" s="193">
        <v>0</v>
      </c>
      <c r="G12" s="194">
        <v>0</v>
      </c>
      <c r="H12" s="195">
        <v>0</v>
      </c>
      <c r="I12" s="194">
        <v>0</v>
      </c>
    </row>
    <row r="13" spans="1:13" ht="12.75" customHeight="1" x14ac:dyDescent="0.2">
      <c r="B13" s="2"/>
      <c r="C13" s="82"/>
      <c r="D13" s="81" t="str">
        <f>"Jahr "&amp;(AktJahr-1)</f>
        <v>Jahr 2019</v>
      </c>
      <c r="E13" s="196">
        <f t="shared" si="0"/>
        <v>0</v>
      </c>
      <c r="F13" s="197">
        <v>0</v>
      </c>
      <c r="G13" s="198">
        <v>0</v>
      </c>
      <c r="H13" s="199">
        <v>0</v>
      </c>
      <c r="I13" s="198">
        <v>0</v>
      </c>
    </row>
    <row r="14" spans="1:13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92">
        <f t="shared" si="0"/>
        <v>0</v>
      </c>
      <c r="F14" s="193">
        <v>0</v>
      </c>
      <c r="G14" s="194">
        <v>0</v>
      </c>
      <c r="H14" s="200">
        <v>0</v>
      </c>
      <c r="I14" s="201">
        <v>0</v>
      </c>
    </row>
    <row r="15" spans="1:13" ht="12.75" customHeight="1" x14ac:dyDescent="0.2">
      <c r="B15" s="2"/>
      <c r="C15" s="82"/>
      <c r="D15" s="81" t="str">
        <f>$D$13</f>
        <v>Jahr 2019</v>
      </c>
      <c r="E15" s="196">
        <f t="shared" si="0"/>
        <v>0</v>
      </c>
      <c r="F15" s="197">
        <v>0</v>
      </c>
      <c r="G15" s="198">
        <v>0</v>
      </c>
      <c r="H15" s="200">
        <v>0</v>
      </c>
      <c r="I15" s="201">
        <v>0</v>
      </c>
    </row>
    <row r="16" spans="1:13" ht="12.75" customHeight="1" x14ac:dyDescent="0.2">
      <c r="B16" s="14" t="s">
        <v>169</v>
      </c>
      <c r="C16" s="123"/>
      <c r="D16" s="124" t="str">
        <f>$D$12</f>
        <v>Jahr 2020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2"/>
      <c r="C17" s="82"/>
      <c r="D17" s="81" t="str">
        <f>$D$13</f>
        <v>Jahr 2019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4" t="s">
        <v>170</v>
      </c>
      <c r="C18" s="123"/>
      <c r="D18" s="124" t="str">
        <f>$D$12</f>
        <v>Jahr 2020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2"/>
      <c r="C19" s="82"/>
      <c r="D19" s="81" t="str">
        <f>$D$13</f>
        <v>Jahr 2019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4" t="s">
        <v>171</v>
      </c>
      <c r="C20" s="123"/>
      <c r="D20" s="124" t="str">
        <f>$D$12</f>
        <v>Jahr 2020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2"/>
      <c r="C21" s="82"/>
      <c r="D21" s="81" t="str">
        <f>$D$13</f>
        <v>Jahr 2019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4" t="s">
        <v>172</v>
      </c>
      <c r="C22" s="123"/>
      <c r="D22" s="124" t="str">
        <f>$D$12</f>
        <v>Jahr 2020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2"/>
      <c r="C23" s="82"/>
      <c r="D23" s="81" t="str">
        <f>$D$13</f>
        <v>Jahr 2019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4" t="s">
        <v>173</v>
      </c>
      <c r="C24" s="123"/>
      <c r="D24" s="124" t="str">
        <f>$D$12</f>
        <v>Jahr 2020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2"/>
      <c r="C25" s="82"/>
      <c r="D25" s="81" t="str">
        <f>$D$13</f>
        <v>Jahr 2019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4" t="s">
        <v>174</v>
      </c>
      <c r="C26" s="123"/>
      <c r="D26" s="124" t="str">
        <f>$D$12</f>
        <v>Jahr 2020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2"/>
      <c r="C27" s="82"/>
      <c r="D27" s="81" t="str">
        <f>$D$13</f>
        <v>Jahr 2019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4" t="s">
        <v>175</v>
      </c>
      <c r="C28" s="123"/>
      <c r="D28" s="124" t="str">
        <f>$D$12</f>
        <v>Jahr 2020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2"/>
      <c r="C29" s="82"/>
      <c r="D29" s="81" t="str">
        <f>$D$13</f>
        <v>Jahr 2019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4" t="s">
        <v>176</v>
      </c>
      <c r="C30" s="123"/>
      <c r="D30" s="124" t="str">
        <f>$D$12</f>
        <v>Jahr 2020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2"/>
      <c r="C31" s="82"/>
      <c r="D31" s="81" t="str">
        <f>$D$13</f>
        <v>Jahr 2019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4" t="s">
        <v>177</v>
      </c>
      <c r="C32" s="123"/>
      <c r="D32" s="124" t="str">
        <f>$D$12</f>
        <v>Jahr 2020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2"/>
      <c r="C33" s="82"/>
      <c r="D33" s="81" t="str">
        <f>$D$13</f>
        <v>Jahr 2019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4" t="s">
        <v>178</v>
      </c>
      <c r="C34" s="123"/>
      <c r="D34" s="124" t="str">
        <f>$D$12</f>
        <v>Jahr 2020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2"/>
      <c r="C35" s="82"/>
      <c r="D35" s="81" t="str">
        <f>$D$13</f>
        <v>Jahr 2019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4" t="s">
        <v>179</v>
      </c>
      <c r="C36" s="123"/>
      <c r="D36" s="124" t="str">
        <f>$D$12</f>
        <v>Jahr 2020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2"/>
      <c r="C37" s="82"/>
      <c r="D37" s="81" t="str">
        <f>$D$13</f>
        <v>Jahr 2019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4" t="s">
        <v>180</v>
      </c>
      <c r="C38" s="123"/>
      <c r="D38" s="124" t="str">
        <f>$D$12</f>
        <v>Jahr 2020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2"/>
      <c r="C39" s="82"/>
      <c r="D39" s="81" t="str">
        <f>$D$13</f>
        <v>Jahr 2019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4" t="s">
        <v>181</v>
      </c>
      <c r="C40" s="123"/>
      <c r="D40" s="124" t="str">
        <f>$D$12</f>
        <v>Jahr 2020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2"/>
      <c r="C41" s="82"/>
      <c r="D41" s="81" t="str">
        <f>$D$13</f>
        <v>Jahr 2019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4" t="s">
        <v>182</v>
      </c>
      <c r="C42" s="123"/>
      <c r="D42" s="124" t="str">
        <f>$D$12</f>
        <v>Jahr 2020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2"/>
      <c r="C43" s="82"/>
      <c r="D43" s="81" t="str">
        <f>$D$13</f>
        <v>Jahr 2019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4" t="s">
        <v>183</v>
      </c>
      <c r="C44" s="123"/>
      <c r="D44" s="124" t="str">
        <f>$D$12</f>
        <v>Jahr 2020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2"/>
      <c r="C45" s="82"/>
      <c r="D45" s="81" t="str">
        <f>$D$13</f>
        <v>Jahr 2019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4" t="s">
        <v>184</v>
      </c>
      <c r="C46" s="123"/>
      <c r="D46" s="124" t="str">
        <f>$D$12</f>
        <v>Jahr 2020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2"/>
      <c r="C47" s="82"/>
      <c r="D47" s="81" t="str">
        <f>$D$13</f>
        <v>Jahr 2019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4" t="s">
        <v>185</v>
      </c>
      <c r="C48" s="123"/>
      <c r="D48" s="124" t="str">
        <f>$D$12</f>
        <v>Jahr 2020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2"/>
      <c r="C49" s="82"/>
      <c r="D49" s="81" t="str">
        <f>$D$13</f>
        <v>Jahr 2019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4" t="s">
        <v>186</v>
      </c>
      <c r="C50" s="123"/>
      <c r="D50" s="124" t="str">
        <f>$D$12</f>
        <v>Jahr 2020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2"/>
      <c r="C51" s="82"/>
      <c r="D51" s="81" t="str">
        <f>$D$13</f>
        <v>Jahr 2019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4" t="s">
        <v>187</v>
      </c>
      <c r="C52" s="123"/>
      <c r="D52" s="124" t="str">
        <f>$D$12</f>
        <v>Jahr 2020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2"/>
      <c r="C53" s="82"/>
      <c r="D53" s="81" t="str">
        <f>$D$13</f>
        <v>Jahr 2019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4" t="s">
        <v>78</v>
      </c>
      <c r="C54" s="123"/>
      <c r="D54" s="124" t="str">
        <f>$D$12</f>
        <v>Jahr 2020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2"/>
      <c r="C55" s="82"/>
      <c r="D55" s="81" t="str">
        <f>$D$13</f>
        <v>Jahr 2019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4" t="s">
        <v>188</v>
      </c>
      <c r="C56" s="123"/>
      <c r="D56" s="124" t="str">
        <f>$D$12</f>
        <v>Jahr 2020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2"/>
      <c r="C57" s="82"/>
      <c r="D57" s="81" t="str">
        <f>$D$13</f>
        <v>Jahr 2019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4" t="s">
        <v>189</v>
      </c>
      <c r="C58" s="123"/>
      <c r="D58" s="124" t="str">
        <f>$D$12</f>
        <v>Jahr 2020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2"/>
      <c r="C59" s="82"/>
      <c r="D59" s="81" t="str">
        <f>$D$13</f>
        <v>Jahr 2019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4" t="s">
        <v>190</v>
      </c>
      <c r="C60" s="123"/>
      <c r="D60" s="124" t="str">
        <f>$D$12</f>
        <v>Jahr 2020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2"/>
      <c r="C61" s="82"/>
      <c r="D61" s="81" t="str">
        <f>$D$13</f>
        <v>Jahr 2019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4" t="s">
        <v>191</v>
      </c>
      <c r="C62" s="123"/>
      <c r="D62" s="124" t="str">
        <f>$D$12</f>
        <v>Jahr 2020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2"/>
      <c r="C63" s="82"/>
      <c r="D63" s="81" t="str">
        <f>$D$13</f>
        <v>Jahr 2019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4" t="s">
        <v>192</v>
      </c>
      <c r="C64" s="123"/>
      <c r="D64" s="124" t="str">
        <f>$D$12</f>
        <v>Jahr 2020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2"/>
      <c r="C65" s="82"/>
      <c r="D65" s="81" t="str">
        <f>$D$13</f>
        <v>Jahr 2019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4" t="s">
        <v>193</v>
      </c>
      <c r="C66" s="123"/>
      <c r="D66" s="124" t="str">
        <f>$D$12</f>
        <v>Jahr 2020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2"/>
      <c r="C67" s="82"/>
      <c r="D67" s="81" t="str">
        <f>$D$13</f>
        <v>Jahr 2019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4" t="s">
        <v>194</v>
      </c>
      <c r="C68" s="123"/>
      <c r="D68" s="124" t="str">
        <f>$D$12</f>
        <v>Jahr 2020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2"/>
      <c r="C69" s="82"/>
      <c r="D69" s="81" t="str">
        <f>$D$13</f>
        <v>Jahr 2019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4" t="s">
        <v>195</v>
      </c>
      <c r="C70" s="123"/>
      <c r="D70" s="124" t="str">
        <f>$D$12</f>
        <v>Jahr 2020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2"/>
      <c r="C71" s="82"/>
      <c r="D71" s="81" t="str">
        <f>$D$13</f>
        <v>Jahr 2019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4" t="s">
        <v>196</v>
      </c>
      <c r="C72" s="123"/>
      <c r="D72" s="124" t="str">
        <f>$D$12</f>
        <v>Jahr 2020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2"/>
      <c r="C73" s="82"/>
      <c r="D73" s="81" t="str">
        <f>$D$13</f>
        <v>Jahr 2019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4" t="s">
        <v>80</v>
      </c>
      <c r="C74" s="123"/>
      <c r="D74" s="124" t="str">
        <f>$D$12</f>
        <v>Jahr 2020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2"/>
      <c r="C75" s="82"/>
      <c r="D75" s="81" t="str">
        <f>$D$13</f>
        <v>Jahr 2019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4" t="s">
        <v>197</v>
      </c>
      <c r="C76" s="123"/>
      <c r="D76" s="124" t="str">
        <f>$D$12</f>
        <v>Jahr 2020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2"/>
      <c r="C77" s="82"/>
      <c r="D77" s="81" t="str">
        <f>$D$13</f>
        <v>Jahr 2019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4" t="s">
        <v>198</v>
      </c>
      <c r="C78" s="123"/>
      <c r="D78" s="124" t="str">
        <f>$D$12</f>
        <v>Jahr 2020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2"/>
      <c r="C79" s="82"/>
      <c r="D79" s="81" t="str">
        <f>$D$13</f>
        <v>Jahr 2019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4" t="s">
        <v>199</v>
      </c>
      <c r="C80" s="123"/>
      <c r="D80" s="124" t="str">
        <f>$D$12</f>
        <v>Jahr 2020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2"/>
      <c r="C81" s="82"/>
      <c r="D81" s="81" t="str">
        <f>$D$13</f>
        <v>Jahr 2019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4" t="s">
        <v>200</v>
      </c>
      <c r="C82" s="123"/>
      <c r="D82" s="124" t="str">
        <f>$D$12</f>
        <v>Jahr 2020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2"/>
      <c r="C83" s="82"/>
      <c r="D83" s="81" t="str">
        <f>$D$13</f>
        <v>Jahr 2019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4" t="s">
        <v>201</v>
      </c>
      <c r="C84" s="123"/>
      <c r="D84" s="124" t="str">
        <f>$D$12</f>
        <v>Jahr 2020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2"/>
      <c r="C85" s="82"/>
      <c r="D85" s="81" t="str">
        <f>$D$13</f>
        <v>Jahr 2019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4" t="s">
        <v>202</v>
      </c>
      <c r="C86" s="123"/>
      <c r="D86" s="124" t="str">
        <f>$D$12</f>
        <v>Jahr 2020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2"/>
      <c r="C87" s="82"/>
      <c r="D87" s="81" t="str">
        <f>$D$13</f>
        <v>Jahr 2019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4" t="s">
        <v>82</v>
      </c>
      <c r="C88" s="123"/>
      <c r="D88" s="124" t="str">
        <f>$D$12</f>
        <v>Jahr 2020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2"/>
      <c r="C89" s="82"/>
      <c r="D89" s="81" t="str">
        <f>$D$13</f>
        <v>Jahr 2019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4" t="s">
        <v>203</v>
      </c>
      <c r="C90" s="123"/>
      <c r="D90" s="124" t="str">
        <f>$D$12</f>
        <v>Jahr 2020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2"/>
      <c r="C91" s="82"/>
      <c r="D91" s="81" t="str">
        <f>$D$13</f>
        <v>Jahr 2019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4" t="s">
        <v>204</v>
      </c>
      <c r="C92" s="123"/>
      <c r="D92" s="124" t="str">
        <f>$D$12</f>
        <v>Jahr 2020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2"/>
      <c r="C93" s="82"/>
      <c r="D93" s="81" t="str">
        <f>$D$13</f>
        <v>Jahr 2019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4" t="s">
        <v>205</v>
      </c>
      <c r="C94" s="123"/>
      <c r="D94" s="124" t="str">
        <f>$D$12</f>
        <v>Jahr 2020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2"/>
      <c r="C95" s="82"/>
      <c r="D95" s="81" t="str">
        <f>$D$13</f>
        <v>Jahr 2019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4" t="s">
        <v>206</v>
      </c>
      <c r="C96" s="123"/>
      <c r="D96" s="124" t="str">
        <f>$D$12</f>
        <v>Jahr 2020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2"/>
      <c r="C97" s="82"/>
      <c r="D97" s="81" t="str">
        <f>$D$13</f>
        <v>Jahr 2019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4" t="s">
        <v>207</v>
      </c>
      <c r="C98" s="123"/>
      <c r="D98" s="124" t="str">
        <f>$D$12</f>
        <v>Jahr 2020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2"/>
      <c r="C99" s="82"/>
      <c r="D99" s="81" t="str">
        <f>$D$13</f>
        <v>Jahr 2019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4" t="s">
        <v>208</v>
      </c>
      <c r="C100" s="123"/>
      <c r="D100" s="124" t="str">
        <f>$D$12</f>
        <v>Jahr 2020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2"/>
      <c r="C101" s="82"/>
      <c r="D101" s="81" t="str">
        <f>$D$13</f>
        <v>Jahr 2019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4" t="s">
        <v>209</v>
      </c>
      <c r="C102" s="123"/>
      <c r="D102" s="124" t="str">
        <f>$D$12</f>
        <v>Jahr 2020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2"/>
      <c r="C103" s="82"/>
      <c r="D103" s="81" t="str">
        <f>$D$13</f>
        <v>Jahr 2019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4" t="s">
        <v>84</v>
      </c>
      <c r="C104" s="123"/>
      <c r="D104" s="124" t="str">
        <f>$D$12</f>
        <v>Jahr 2020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2"/>
      <c r="C105" s="82"/>
      <c r="D105" s="81" t="str">
        <f>$D$13</f>
        <v>Jahr 2019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4" t="s">
        <v>210</v>
      </c>
      <c r="C106" s="123"/>
      <c r="D106" s="124" t="str">
        <f>$D$12</f>
        <v>Jahr 2020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2"/>
      <c r="C107" s="82"/>
      <c r="D107" s="81" t="str">
        <f>$D$13</f>
        <v>Jahr 2019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4" t="s">
        <v>86</v>
      </c>
      <c r="C108" s="123"/>
      <c r="D108" s="124" t="str">
        <f>$D$12</f>
        <v>Jahr 2020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2"/>
      <c r="C109" s="82"/>
      <c r="D109" s="81" t="str">
        <f>$D$13</f>
        <v>Jahr 2019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4" t="s">
        <v>88</v>
      </c>
      <c r="C110" s="123"/>
      <c r="D110" s="124" t="str">
        <f>$D$12</f>
        <v>Jahr 2020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2"/>
      <c r="C111" s="82"/>
      <c r="D111" s="81" t="str">
        <f>$D$13</f>
        <v>Jahr 2019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4" t="s">
        <v>211</v>
      </c>
      <c r="C112" s="123"/>
      <c r="D112" s="124" t="str">
        <f>$D$12</f>
        <v>Jahr 2020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2"/>
      <c r="C113" s="82"/>
      <c r="D113" s="81" t="str">
        <f>$D$13</f>
        <v>Jahr 2019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4" t="s">
        <v>212</v>
      </c>
      <c r="C114" s="123"/>
      <c r="D114" s="124" t="str">
        <f>$D$12</f>
        <v>Jahr 2020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2"/>
      <c r="C115" s="82"/>
      <c r="D115" s="81" t="str">
        <f>$D$13</f>
        <v>Jahr 2019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4" t="s">
        <v>213</v>
      </c>
      <c r="C116" s="123"/>
      <c r="D116" s="124" t="str">
        <f>$D$12</f>
        <v>Jahr 2020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2"/>
      <c r="C117" s="82"/>
      <c r="D117" s="81" t="str">
        <f>$D$13</f>
        <v>Jahr 2019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4" t="s">
        <v>214</v>
      </c>
      <c r="C118" s="123"/>
      <c r="D118" s="124" t="str">
        <f>$D$12</f>
        <v>Jahr 2020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2"/>
      <c r="C119" s="82"/>
      <c r="D119" s="81" t="str">
        <f>$D$13</f>
        <v>Jahr 2019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4" t="s">
        <v>215</v>
      </c>
      <c r="C120" s="123"/>
      <c r="D120" s="124" t="str">
        <f>$D$12</f>
        <v>Jahr 2020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2"/>
      <c r="C121" s="82"/>
      <c r="D121" s="81" t="str">
        <f>$D$13</f>
        <v>Jahr 2019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4" t="s">
        <v>216</v>
      </c>
      <c r="C122" s="123"/>
      <c r="D122" s="124" t="str">
        <f>$D$12</f>
        <v>Jahr 2020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2"/>
      <c r="C123" s="82"/>
      <c r="D123" s="81" t="str">
        <f>$D$13</f>
        <v>Jahr 2019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4" t="s">
        <v>90</v>
      </c>
      <c r="C124" s="123"/>
      <c r="D124" s="124" t="str">
        <f>$D$12</f>
        <v>Jahr 2020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2"/>
      <c r="C125" s="82"/>
      <c r="D125" s="81" t="str">
        <f>$D$13</f>
        <v>Jahr 2019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4" t="s">
        <v>92</v>
      </c>
      <c r="C126" s="123"/>
      <c r="D126" s="124" t="str">
        <f>$D$12</f>
        <v>Jahr 2020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2"/>
      <c r="C127" s="82"/>
      <c r="D127" s="81" t="str">
        <f>$D$13</f>
        <v>Jahr 2019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4" t="s">
        <v>217</v>
      </c>
      <c r="C128" s="123"/>
      <c r="D128" s="124" t="str">
        <f>$D$12</f>
        <v>Jahr 2020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2"/>
      <c r="C129" s="82"/>
      <c r="D129" s="81" t="str">
        <f>$D$13</f>
        <v>Jahr 2019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4" t="s">
        <v>218</v>
      </c>
      <c r="C130" s="123"/>
      <c r="D130" s="124" t="str">
        <f>$D$12</f>
        <v>Jahr 2020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2"/>
      <c r="C131" s="82"/>
      <c r="D131" s="81" t="str">
        <f>$D$13</f>
        <v>Jahr 2019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4" t="s">
        <v>219</v>
      </c>
      <c r="C132" s="123"/>
      <c r="D132" s="124" t="str">
        <f>$D$12</f>
        <v>Jahr 2020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2"/>
      <c r="C133" s="82"/>
      <c r="D133" s="81" t="str">
        <f>$D$13</f>
        <v>Jahr 2019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4" t="s">
        <v>220</v>
      </c>
      <c r="C134" s="123"/>
      <c r="D134" s="124" t="str">
        <f>$D$12</f>
        <v>Jahr 2020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2"/>
      <c r="C135" s="82"/>
      <c r="D135" s="81" t="str">
        <f>$D$13</f>
        <v>Jahr 2019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4" t="s">
        <v>221</v>
      </c>
      <c r="C136" s="123"/>
      <c r="D136" s="124" t="str">
        <f>$D$12</f>
        <v>Jahr 2020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2"/>
      <c r="C137" s="82"/>
      <c r="D137" s="81" t="str">
        <f>$D$13</f>
        <v>Jahr 2019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4" t="s">
        <v>222</v>
      </c>
      <c r="C138" s="123"/>
      <c r="D138" s="124" t="str">
        <f>$D$12</f>
        <v>Jahr 2020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2"/>
      <c r="C139" s="82"/>
      <c r="D139" s="81" t="str">
        <f>$D$13</f>
        <v>Jahr 2019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4" t="s">
        <v>223</v>
      </c>
      <c r="C140" s="123"/>
      <c r="D140" s="124" t="str">
        <f>$D$12</f>
        <v>Jahr 2020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2"/>
      <c r="C141" s="82"/>
      <c r="D141" s="81" t="str">
        <f>$D$13</f>
        <v>Jahr 2019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4" t="s">
        <v>224</v>
      </c>
      <c r="C142" s="123"/>
      <c r="D142" s="124" t="str">
        <f>$D$12</f>
        <v>Jahr 2020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2"/>
      <c r="C143" s="82"/>
      <c r="D143" s="81" t="str">
        <f>$D$13</f>
        <v>Jahr 2019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4" t="s">
        <v>225</v>
      </c>
      <c r="C144" s="123"/>
      <c r="D144" s="124" t="str">
        <f>$D$12</f>
        <v>Jahr 2020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2"/>
      <c r="C145" s="82"/>
      <c r="D145" s="81" t="str">
        <f>$D$13</f>
        <v>Jahr 2019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4" t="s">
        <v>226</v>
      </c>
      <c r="C146" s="123"/>
      <c r="D146" s="124" t="str">
        <f>$D$12</f>
        <v>Jahr 2020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2"/>
      <c r="C147" s="82"/>
      <c r="D147" s="81" t="str">
        <f>$D$13</f>
        <v>Jahr 2019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4" t="s">
        <v>227</v>
      </c>
      <c r="C148" s="123"/>
      <c r="D148" s="124" t="str">
        <f>$D$12</f>
        <v>Jahr 2020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2"/>
      <c r="C149" s="82"/>
      <c r="D149" s="81" t="str">
        <f>$D$13</f>
        <v>Jahr 2019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4" t="s">
        <v>228</v>
      </c>
      <c r="C150" s="123"/>
      <c r="D150" s="124" t="str">
        <f>$D$12</f>
        <v>Jahr 2020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2"/>
      <c r="C151" s="82"/>
      <c r="D151" s="81" t="str">
        <f>$D$13</f>
        <v>Jahr 2019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4" t="s">
        <v>229</v>
      </c>
      <c r="C152" s="123"/>
      <c r="D152" s="124" t="str">
        <f>$D$12</f>
        <v>Jahr 2020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2"/>
      <c r="C153" s="82"/>
      <c r="D153" s="81" t="str">
        <f>$D$13</f>
        <v>Jahr 2019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4" t="s">
        <v>230</v>
      </c>
      <c r="C154" s="123"/>
      <c r="D154" s="124" t="str">
        <f>$D$12</f>
        <v>Jahr 2020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2"/>
      <c r="C155" s="82"/>
      <c r="D155" s="81" t="str">
        <f>$D$13</f>
        <v>Jahr 2019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4" t="s">
        <v>231</v>
      </c>
      <c r="C156" s="123"/>
      <c r="D156" s="124" t="str">
        <f>$D$12</f>
        <v>Jahr 2020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2"/>
      <c r="C157" s="82"/>
      <c r="D157" s="81" t="str">
        <f>$D$13</f>
        <v>Jahr 2019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4" t="s">
        <v>94</v>
      </c>
      <c r="C158" s="123"/>
      <c r="D158" s="124" t="str">
        <f>$D$12</f>
        <v>Jahr 2020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2"/>
      <c r="C159" s="82"/>
      <c r="D159" s="81" t="str">
        <f>$D$13</f>
        <v>Jahr 2019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4" t="s">
        <v>130</v>
      </c>
      <c r="C160" s="123"/>
      <c r="D160" s="124" t="str">
        <f>$D$12</f>
        <v>Jahr 2020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2"/>
      <c r="C161" s="82"/>
      <c r="D161" s="81" t="str">
        <f>$D$13</f>
        <v>Jahr 2019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4" t="s">
        <v>232</v>
      </c>
      <c r="C162" s="123"/>
      <c r="D162" s="124" t="str">
        <f>$D$12</f>
        <v>Jahr 2020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2"/>
      <c r="C163" s="82"/>
      <c r="D163" s="81" t="str">
        <f>$D$13</f>
        <v>Jahr 2019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4" t="s">
        <v>96</v>
      </c>
      <c r="C164" s="123"/>
      <c r="D164" s="124" t="str">
        <f>$D$12</f>
        <v>Jahr 2020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2"/>
      <c r="C165" s="82"/>
      <c r="D165" s="81" t="str">
        <f>$D$13</f>
        <v>Jahr 2019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4" t="s">
        <v>233</v>
      </c>
      <c r="C166" s="123"/>
      <c r="D166" s="124" t="str">
        <f>$D$12</f>
        <v>Jahr 2020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2"/>
      <c r="C167" s="82"/>
      <c r="D167" s="81" t="str">
        <f>$D$13</f>
        <v>Jahr 2019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4" t="s">
        <v>138</v>
      </c>
      <c r="C168" s="123"/>
      <c r="D168" s="124" t="str">
        <f>$D$12</f>
        <v>Jahr 2020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2"/>
      <c r="C169" s="82"/>
      <c r="D169" s="81" t="str">
        <f>$D$13</f>
        <v>Jahr 2019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4" t="s">
        <v>234</v>
      </c>
      <c r="C170" s="123"/>
      <c r="D170" s="124" t="str">
        <f>$D$12</f>
        <v>Jahr 2020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2"/>
      <c r="C171" s="82"/>
      <c r="D171" s="81" t="str">
        <f>$D$13</f>
        <v>Jahr 2019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4" t="s">
        <v>235</v>
      </c>
      <c r="C172" s="123"/>
      <c r="D172" s="124" t="str">
        <f>$D$12</f>
        <v>Jahr 2020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2"/>
      <c r="C173" s="82"/>
      <c r="D173" s="81" t="str">
        <f>$D$13</f>
        <v>Jahr 2019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4" t="s">
        <v>236</v>
      </c>
      <c r="C174" s="123"/>
      <c r="D174" s="124" t="str">
        <f>$D$12</f>
        <v>Jahr 2020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2"/>
      <c r="C175" s="82"/>
      <c r="D175" s="81" t="str">
        <f>$D$13</f>
        <v>Jahr 2019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4" t="s">
        <v>237</v>
      </c>
      <c r="C176" s="123"/>
      <c r="D176" s="124" t="str">
        <f>$D$12</f>
        <v>Jahr 2020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2"/>
      <c r="C177" s="82"/>
      <c r="D177" s="81" t="str">
        <f>$D$13</f>
        <v>Jahr 2019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4" t="s">
        <v>238</v>
      </c>
      <c r="C178" s="123"/>
      <c r="D178" s="124" t="str">
        <f>$D$12</f>
        <v>Jahr 2020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2"/>
      <c r="C179" s="82"/>
      <c r="D179" s="81" t="str">
        <f>$D$13</f>
        <v>Jahr 2019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4" t="s">
        <v>239</v>
      </c>
      <c r="C180" s="123"/>
      <c r="D180" s="124" t="str">
        <f>$D$12</f>
        <v>Jahr 2020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2"/>
      <c r="C181" s="82"/>
      <c r="D181" s="81" t="str">
        <f>$D$13</f>
        <v>Jahr 2019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4" t="s">
        <v>140</v>
      </c>
      <c r="C182" s="123"/>
      <c r="D182" s="124" t="str">
        <f>$D$12</f>
        <v>Jahr 2020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2"/>
      <c r="C183" s="82"/>
      <c r="D183" s="81" t="str">
        <f>$D$13</f>
        <v>Jahr 2019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4" t="s">
        <v>240</v>
      </c>
      <c r="C184" s="123"/>
      <c r="D184" s="124" t="str">
        <f>$D$12</f>
        <v>Jahr 2020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2"/>
      <c r="C185" s="82"/>
      <c r="D185" s="81" t="str">
        <f>$D$13</f>
        <v>Jahr 2019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4" t="s">
        <v>241</v>
      </c>
      <c r="C186" s="123"/>
      <c r="D186" s="124" t="str">
        <f>$D$12</f>
        <v>Jahr 2020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2"/>
      <c r="C187" s="82"/>
      <c r="D187" s="81" t="str">
        <f>$D$13</f>
        <v>Jahr 2019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4" t="s">
        <v>242</v>
      </c>
      <c r="C188" s="123"/>
      <c r="D188" s="124" t="str">
        <f>$D$12</f>
        <v>Jahr 2020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2"/>
      <c r="C189" s="82"/>
      <c r="D189" s="81" t="str">
        <f>$D$13</f>
        <v>Jahr 2019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4" t="s">
        <v>243</v>
      </c>
      <c r="C190" s="123"/>
      <c r="D190" s="124" t="str">
        <f>$D$12</f>
        <v>Jahr 2020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2"/>
      <c r="C191" s="82"/>
      <c r="D191" s="81" t="str">
        <f>$D$13</f>
        <v>Jahr 2019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4" t="s">
        <v>244</v>
      </c>
      <c r="C192" s="123"/>
      <c r="D192" s="124" t="str">
        <f>$D$12</f>
        <v>Jahr 2020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2"/>
      <c r="C193" s="82"/>
      <c r="D193" s="81" t="str">
        <f>$D$13</f>
        <v>Jahr 2019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4" t="s">
        <v>245</v>
      </c>
      <c r="C194" s="123"/>
      <c r="D194" s="124" t="str">
        <f>$D$12</f>
        <v>Jahr 2020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2"/>
      <c r="C195" s="82"/>
      <c r="D195" s="81" t="str">
        <f>$D$13</f>
        <v>Jahr 2019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4" t="s">
        <v>246</v>
      </c>
      <c r="C196" s="123"/>
      <c r="D196" s="124" t="str">
        <f>$D$12</f>
        <v>Jahr 2020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2"/>
      <c r="C197" s="82"/>
      <c r="D197" s="81" t="str">
        <f>$D$13</f>
        <v>Jahr 2019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4" t="s">
        <v>247</v>
      </c>
      <c r="C198" s="123"/>
      <c r="D198" s="124" t="str">
        <f>$D$12</f>
        <v>Jahr 2020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2"/>
      <c r="C199" s="82"/>
      <c r="D199" s="81" t="str">
        <f>$D$13</f>
        <v>Jahr 2019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4" t="s">
        <v>248</v>
      </c>
      <c r="C200" s="123"/>
      <c r="D200" s="124" t="str">
        <f>$D$12</f>
        <v>Jahr 2020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2"/>
      <c r="C201" s="82"/>
      <c r="D201" s="81" t="str">
        <f>$D$13</f>
        <v>Jahr 2019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4" t="s">
        <v>249</v>
      </c>
      <c r="C202" s="123"/>
      <c r="D202" s="124" t="str">
        <f>$D$12</f>
        <v>Jahr 2020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2"/>
      <c r="C203" s="82"/>
      <c r="D203" s="81" t="str">
        <f>$D$13</f>
        <v>Jahr 2019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4" t="s">
        <v>250</v>
      </c>
      <c r="C204" s="123"/>
      <c r="D204" s="124" t="str">
        <f>$D$12</f>
        <v>Jahr 2020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2"/>
      <c r="C205" s="82"/>
      <c r="D205" s="81" t="str">
        <f>$D$13</f>
        <v>Jahr 2019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4" t="s">
        <v>251</v>
      </c>
      <c r="C206" s="123"/>
      <c r="D206" s="124" t="str">
        <f>$D$12</f>
        <v>Jahr 2020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2"/>
      <c r="C207" s="82"/>
      <c r="D207" s="81" t="str">
        <f>$D$13</f>
        <v>Jahr 2019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4" t="s">
        <v>252</v>
      </c>
      <c r="C208" s="123"/>
      <c r="D208" s="124" t="str">
        <f>$D$12</f>
        <v>Jahr 2020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2"/>
      <c r="C209" s="82"/>
      <c r="D209" s="81" t="str">
        <f>$D$13</f>
        <v>Jahr 2019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4" t="s">
        <v>253</v>
      </c>
      <c r="C210" s="123"/>
      <c r="D210" s="124" t="str">
        <f>$D$12</f>
        <v>Jahr 2020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2"/>
      <c r="C211" s="82"/>
      <c r="D211" s="81" t="str">
        <f>$D$13</f>
        <v>Jahr 2019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4" t="s">
        <v>254</v>
      </c>
      <c r="C212" s="123"/>
      <c r="D212" s="124" t="str">
        <f>$D$12</f>
        <v>Jahr 2020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2"/>
      <c r="C213" s="82"/>
      <c r="D213" s="81" t="str">
        <f>$D$13</f>
        <v>Jahr 2019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4" t="s">
        <v>255</v>
      </c>
      <c r="C214" s="123"/>
      <c r="D214" s="124" t="str">
        <f>$D$12</f>
        <v>Jahr 2020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2"/>
      <c r="C215" s="82"/>
      <c r="D215" s="81" t="str">
        <f>$D$13</f>
        <v>Jahr 2019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4" t="s">
        <v>256</v>
      </c>
      <c r="C216" s="123"/>
      <c r="D216" s="124" t="str">
        <f>$D$12</f>
        <v>Jahr 2020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2"/>
      <c r="C217" s="82"/>
      <c r="D217" s="81" t="str">
        <f>$D$13</f>
        <v>Jahr 2019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4" t="s">
        <v>98</v>
      </c>
      <c r="C218" s="123"/>
      <c r="D218" s="124" t="str">
        <f>$D$12</f>
        <v>Jahr 2020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2"/>
      <c r="C219" s="82"/>
      <c r="D219" s="81" t="str">
        <f>$D$13</f>
        <v>Jahr 2019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4" t="s">
        <v>257</v>
      </c>
      <c r="C220" s="123"/>
      <c r="D220" s="124" t="str">
        <f>$D$12</f>
        <v>Jahr 2020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2"/>
      <c r="C221" s="82"/>
      <c r="D221" s="81" t="str">
        <f>$D$13</f>
        <v>Jahr 2019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4" t="s">
        <v>258</v>
      </c>
      <c r="C222" s="123"/>
      <c r="D222" s="124" t="str">
        <f>$D$12</f>
        <v>Jahr 2020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2"/>
      <c r="C223" s="82"/>
      <c r="D223" s="81" t="str">
        <f>$D$13</f>
        <v>Jahr 2019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4" t="s">
        <v>259</v>
      </c>
      <c r="C224" s="123"/>
      <c r="D224" s="124" t="str">
        <f>$D$12</f>
        <v>Jahr 2020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2"/>
      <c r="C225" s="82"/>
      <c r="D225" s="81" t="str">
        <f>$D$13</f>
        <v>Jahr 2019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4" t="s">
        <v>132</v>
      </c>
      <c r="C226" s="123"/>
      <c r="D226" s="124" t="str">
        <f>$D$12</f>
        <v>Jahr 2020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2"/>
      <c r="C227" s="82"/>
      <c r="D227" s="81" t="str">
        <f>$D$13</f>
        <v>Jahr 2019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4" t="s">
        <v>100</v>
      </c>
      <c r="C228" s="123"/>
      <c r="D228" s="124" t="str">
        <f>$D$12</f>
        <v>Jahr 2020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2"/>
      <c r="C229" s="82"/>
      <c r="D229" s="81" t="str">
        <f>$D$13</f>
        <v>Jahr 2019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4" t="s">
        <v>102</v>
      </c>
      <c r="C230" s="123"/>
      <c r="D230" s="124" t="str">
        <f>$D$12</f>
        <v>Jahr 2020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2"/>
      <c r="C231" s="82"/>
      <c r="D231" s="81" t="str">
        <f>$D$13</f>
        <v>Jahr 2019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4" t="s">
        <v>260</v>
      </c>
      <c r="C232" s="123"/>
      <c r="D232" s="124" t="str">
        <f>$D$12</f>
        <v>Jahr 2020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2"/>
      <c r="C233" s="82"/>
      <c r="D233" s="81" t="str">
        <f>$D$13</f>
        <v>Jahr 2019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4" t="s">
        <v>261</v>
      </c>
      <c r="C234" s="123"/>
      <c r="D234" s="124" t="str">
        <f>$D$12</f>
        <v>Jahr 2020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2"/>
      <c r="C235" s="82"/>
      <c r="D235" s="81" t="str">
        <f>$D$13</f>
        <v>Jahr 2019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4" t="s">
        <v>262</v>
      </c>
      <c r="C236" s="123"/>
      <c r="D236" s="124" t="str">
        <f>$D$12</f>
        <v>Jahr 2020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2"/>
      <c r="C237" s="82"/>
      <c r="D237" s="81" t="str">
        <f>$D$13</f>
        <v>Jahr 2019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4" t="s">
        <v>263</v>
      </c>
      <c r="C238" s="123"/>
      <c r="D238" s="124" t="str">
        <f>$D$12</f>
        <v>Jahr 2020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2"/>
      <c r="C239" s="82"/>
      <c r="D239" s="81" t="str">
        <f>$D$13</f>
        <v>Jahr 2019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4" t="s">
        <v>264</v>
      </c>
      <c r="C240" s="123"/>
      <c r="D240" s="124" t="str">
        <f>$D$12</f>
        <v>Jahr 2020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2"/>
      <c r="C241" s="82"/>
      <c r="D241" s="81" t="str">
        <f>$D$13</f>
        <v>Jahr 2019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4" t="s">
        <v>265</v>
      </c>
      <c r="C242" s="123"/>
      <c r="D242" s="124" t="str">
        <f>$D$12</f>
        <v>Jahr 2020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2"/>
      <c r="C243" s="82"/>
      <c r="D243" s="81" t="str">
        <f>$D$13</f>
        <v>Jahr 2019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4" t="s">
        <v>104</v>
      </c>
      <c r="C244" s="123"/>
      <c r="D244" s="124" t="str">
        <f>$D$12</f>
        <v>Jahr 2020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2"/>
      <c r="C245" s="82"/>
      <c r="D245" s="81" t="str">
        <f>$D$13</f>
        <v>Jahr 2019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4" t="s">
        <v>266</v>
      </c>
      <c r="C246" s="123"/>
      <c r="D246" s="124" t="str">
        <f>$D$12</f>
        <v>Jahr 2020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2"/>
      <c r="C247" s="82"/>
      <c r="D247" s="81" t="str">
        <f>$D$13</f>
        <v>Jahr 2019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4" t="s">
        <v>267</v>
      </c>
      <c r="C248" s="123"/>
      <c r="D248" s="124" t="str">
        <f>$D$12</f>
        <v>Jahr 2020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2"/>
      <c r="C249" s="82"/>
      <c r="D249" s="81" t="str">
        <f>$D$13</f>
        <v>Jahr 2019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4" t="s">
        <v>268</v>
      </c>
      <c r="C250" s="123"/>
      <c r="D250" s="124" t="str">
        <f>$D$12</f>
        <v>Jahr 2020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2"/>
      <c r="C251" s="82"/>
      <c r="D251" s="81" t="str">
        <f>$D$13</f>
        <v>Jahr 2019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4" t="s">
        <v>269</v>
      </c>
      <c r="C252" s="123"/>
      <c r="D252" s="124" t="str">
        <f>$D$12</f>
        <v>Jahr 2020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2"/>
      <c r="C253" s="82"/>
      <c r="D253" s="81" t="str">
        <f>$D$13</f>
        <v>Jahr 2019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4" t="s">
        <v>270</v>
      </c>
      <c r="C254" s="123"/>
      <c r="D254" s="124" t="str">
        <f>$D$12</f>
        <v>Jahr 2020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2"/>
      <c r="C255" s="82"/>
      <c r="D255" s="81" t="str">
        <f>$D$13</f>
        <v>Jahr 2019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4" t="s">
        <v>271</v>
      </c>
      <c r="C256" s="123"/>
      <c r="D256" s="124" t="str">
        <f>$D$12</f>
        <v>Jahr 2020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2"/>
      <c r="C257" s="82"/>
      <c r="D257" s="81" t="str">
        <f>$D$13</f>
        <v>Jahr 2019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4" t="s">
        <v>272</v>
      </c>
      <c r="C258" s="123"/>
      <c r="D258" s="124" t="str">
        <f>$D$12</f>
        <v>Jahr 2020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2"/>
      <c r="C259" s="82"/>
      <c r="D259" s="81" t="str">
        <f>$D$13</f>
        <v>Jahr 2019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4" t="s">
        <v>273</v>
      </c>
      <c r="C260" s="123"/>
      <c r="D260" s="124" t="str">
        <f>$D$12</f>
        <v>Jahr 2020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2"/>
      <c r="C261" s="82"/>
      <c r="D261" s="81" t="str">
        <f>$D$13</f>
        <v>Jahr 2019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4" t="s">
        <v>274</v>
      </c>
      <c r="C262" s="123"/>
      <c r="D262" s="124" t="str">
        <f>$D$12</f>
        <v>Jahr 2020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2"/>
      <c r="C263" s="82"/>
      <c r="D263" s="81" t="str">
        <f>$D$13</f>
        <v>Jahr 2019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4" t="s">
        <v>275</v>
      </c>
      <c r="C264" s="123"/>
      <c r="D264" s="124" t="str">
        <f>$D$12</f>
        <v>Jahr 2020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2"/>
      <c r="C265" s="82"/>
      <c r="D265" s="81" t="str">
        <f>$D$13</f>
        <v>Jahr 2019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4" t="s">
        <v>276</v>
      </c>
      <c r="C266" s="123"/>
      <c r="D266" s="124" t="str">
        <f>$D$12</f>
        <v>Jahr 2020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2"/>
      <c r="C267" s="82"/>
      <c r="D267" s="81" t="str">
        <f>$D$13</f>
        <v>Jahr 2019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4" t="s">
        <v>277</v>
      </c>
      <c r="C268" s="123"/>
      <c r="D268" s="124" t="str">
        <f>$D$12</f>
        <v>Jahr 2020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2"/>
      <c r="C269" s="82"/>
      <c r="D269" s="81" t="str">
        <f>$D$13</f>
        <v>Jahr 2019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4" t="s">
        <v>278</v>
      </c>
      <c r="C270" s="123"/>
      <c r="D270" s="124" t="str">
        <f>$D$12</f>
        <v>Jahr 2020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2"/>
      <c r="C271" s="82"/>
      <c r="D271" s="81" t="str">
        <f>$D$13</f>
        <v>Jahr 2019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4" t="s">
        <v>279</v>
      </c>
      <c r="C272" s="123"/>
      <c r="D272" s="124" t="str">
        <f>$D$12</f>
        <v>Jahr 2020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2"/>
      <c r="C273" s="82"/>
      <c r="D273" s="81" t="str">
        <f>$D$13</f>
        <v>Jahr 2019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4" t="s">
        <v>280</v>
      </c>
      <c r="C274" s="123"/>
      <c r="D274" s="124" t="str">
        <f>$D$12</f>
        <v>Jahr 2020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2"/>
      <c r="C275" s="82"/>
      <c r="D275" s="81" t="str">
        <f>$D$13</f>
        <v>Jahr 2019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4" t="s">
        <v>281</v>
      </c>
      <c r="C276" s="123"/>
      <c r="D276" s="124" t="str">
        <f>$D$12</f>
        <v>Jahr 2020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2"/>
      <c r="C277" s="82"/>
      <c r="D277" s="81" t="str">
        <f>$D$13</f>
        <v>Jahr 2019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4" t="s">
        <v>282</v>
      </c>
      <c r="C278" s="123"/>
      <c r="D278" s="124" t="str">
        <f>$D$12</f>
        <v>Jahr 2020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2"/>
      <c r="C279" s="82"/>
      <c r="D279" s="81" t="str">
        <f>$D$13</f>
        <v>Jahr 2019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4" t="s">
        <v>283</v>
      </c>
      <c r="C280" s="123"/>
      <c r="D280" s="124" t="str">
        <f>$D$12</f>
        <v>Jahr 2020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2"/>
      <c r="C281" s="82"/>
      <c r="D281" s="81" t="str">
        <f>$D$13</f>
        <v>Jahr 2019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4" t="s">
        <v>106</v>
      </c>
      <c r="C282" s="123"/>
      <c r="D282" s="124" t="str">
        <f>$D$12</f>
        <v>Jahr 2020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2"/>
      <c r="C283" s="82"/>
      <c r="D283" s="81" t="str">
        <f>$D$13</f>
        <v>Jahr 2019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4" t="s">
        <v>284</v>
      </c>
      <c r="C284" s="123"/>
      <c r="D284" s="124" t="str">
        <f>$D$12</f>
        <v>Jahr 2020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2"/>
      <c r="C285" s="82"/>
      <c r="D285" s="81" t="str">
        <f>$D$13</f>
        <v>Jahr 2019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4" t="s">
        <v>285</v>
      </c>
      <c r="C286" s="123"/>
      <c r="D286" s="124" t="str">
        <f>$D$12</f>
        <v>Jahr 2020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2"/>
      <c r="C287" s="82"/>
      <c r="D287" s="81" t="str">
        <f>$D$13</f>
        <v>Jahr 2019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4" t="s">
        <v>134</v>
      </c>
      <c r="C288" s="123"/>
      <c r="D288" s="124" t="str">
        <f>$D$12</f>
        <v>Jahr 2020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2"/>
      <c r="C289" s="82"/>
      <c r="D289" s="81" t="str">
        <f>$D$13</f>
        <v>Jahr 2019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4" t="s">
        <v>286</v>
      </c>
      <c r="C290" s="123"/>
      <c r="D290" s="124" t="str">
        <f>$D$12</f>
        <v>Jahr 2020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2"/>
      <c r="C291" s="82"/>
      <c r="D291" s="81" t="str">
        <f>$D$13</f>
        <v>Jahr 2019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4" t="s">
        <v>108</v>
      </c>
      <c r="C292" s="123"/>
      <c r="D292" s="124" t="str">
        <f>$D$12</f>
        <v>Jahr 2020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2"/>
      <c r="C293" s="82"/>
      <c r="D293" s="81" t="str">
        <f>$D$13</f>
        <v>Jahr 2019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4" t="s">
        <v>287</v>
      </c>
      <c r="C294" s="123"/>
      <c r="D294" s="124" t="str">
        <f>$D$12</f>
        <v>Jahr 2020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2"/>
      <c r="C295" s="82"/>
      <c r="D295" s="81" t="str">
        <f>$D$13</f>
        <v>Jahr 2019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4" t="s">
        <v>288</v>
      </c>
      <c r="C296" s="123"/>
      <c r="D296" s="124" t="str">
        <f>$D$12</f>
        <v>Jahr 2020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2"/>
      <c r="C297" s="82"/>
      <c r="D297" s="81" t="str">
        <f>$D$13</f>
        <v>Jahr 2019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4" t="s">
        <v>289</v>
      </c>
      <c r="C298" s="123"/>
      <c r="D298" s="124" t="str">
        <f>$D$12</f>
        <v>Jahr 2020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2"/>
      <c r="C299" s="82"/>
      <c r="D299" s="81" t="str">
        <f>$D$13</f>
        <v>Jahr 2019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4" t="s">
        <v>290</v>
      </c>
      <c r="C300" s="123"/>
      <c r="D300" s="124" t="str">
        <f>$D$12</f>
        <v>Jahr 2020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2"/>
      <c r="C301" s="82"/>
      <c r="D301" s="81" t="str">
        <f>$D$13</f>
        <v>Jahr 2019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4" t="s">
        <v>291</v>
      </c>
      <c r="C302" s="123"/>
      <c r="D302" s="124" t="str">
        <f>$D$12</f>
        <v>Jahr 2020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2"/>
      <c r="C303" s="82"/>
      <c r="D303" s="81" t="str">
        <f>$D$13</f>
        <v>Jahr 2019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4" t="s">
        <v>292</v>
      </c>
      <c r="C304" s="123"/>
      <c r="D304" s="124" t="str">
        <f>$D$12</f>
        <v>Jahr 2020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2"/>
      <c r="C305" s="82"/>
      <c r="D305" s="81" t="str">
        <f>$D$13</f>
        <v>Jahr 2019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4" t="s">
        <v>293</v>
      </c>
      <c r="C306" s="123"/>
      <c r="D306" s="124" t="str">
        <f>$D$12</f>
        <v>Jahr 2020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2"/>
      <c r="C307" s="82"/>
      <c r="D307" s="81" t="str">
        <f>$D$13</f>
        <v>Jahr 2019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4" t="s">
        <v>294</v>
      </c>
      <c r="C308" s="123"/>
      <c r="D308" s="124" t="str">
        <f>$D$12</f>
        <v>Jahr 2020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2"/>
      <c r="C309" s="82"/>
      <c r="D309" s="81" t="str">
        <f>$D$13</f>
        <v>Jahr 2019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4" t="s">
        <v>295</v>
      </c>
      <c r="C310" s="123"/>
      <c r="D310" s="124" t="str">
        <f>$D$12</f>
        <v>Jahr 2020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2"/>
      <c r="C311" s="82"/>
      <c r="D311" s="81" t="str">
        <f>$D$13</f>
        <v>Jahr 2019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4" t="s">
        <v>110</v>
      </c>
      <c r="C312" s="123"/>
      <c r="D312" s="124" t="str">
        <f>$D$12</f>
        <v>Jahr 2020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2"/>
      <c r="C313" s="82"/>
      <c r="D313" s="81" t="str">
        <f>$D$13</f>
        <v>Jahr 2019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4" t="s">
        <v>112</v>
      </c>
      <c r="C314" s="123"/>
      <c r="D314" s="124" t="str">
        <f>$D$12</f>
        <v>Jahr 2020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2"/>
      <c r="C315" s="82"/>
      <c r="D315" s="81" t="str">
        <f>$D$13</f>
        <v>Jahr 2019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4" t="s">
        <v>296</v>
      </c>
      <c r="C316" s="123"/>
      <c r="D316" s="124" t="str">
        <f>$D$12</f>
        <v>Jahr 2020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2"/>
      <c r="C317" s="82"/>
      <c r="D317" s="81" t="str">
        <f>$D$13</f>
        <v>Jahr 2019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4" t="s">
        <v>297</v>
      </c>
      <c r="C318" s="123"/>
      <c r="D318" s="124" t="str">
        <f>$D$12</f>
        <v>Jahr 2020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2"/>
      <c r="C319" s="82"/>
      <c r="D319" s="81" t="str">
        <f>$D$13</f>
        <v>Jahr 2019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4" t="s">
        <v>114</v>
      </c>
      <c r="C320" s="123"/>
      <c r="D320" s="124" t="str">
        <f>$D$12</f>
        <v>Jahr 2020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2"/>
      <c r="C321" s="82"/>
      <c r="D321" s="81" t="str">
        <f>$D$13</f>
        <v>Jahr 2019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4" t="s">
        <v>298</v>
      </c>
      <c r="C322" s="123"/>
      <c r="D322" s="124" t="str">
        <f>$D$12</f>
        <v>Jahr 2020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2"/>
      <c r="C323" s="82"/>
      <c r="D323" s="81" t="str">
        <f>$D$13</f>
        <v>Jahr 2019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4" t="s">
        <v>299</v>
      </c>
      <c r="C324" s="123"/>
      <c r="D324" s="124" t="str">
        <f>$D$12</f>
        <v>Jahr 2020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2"/>
      <c r="C325" s="82"/>
      <c r="D325" s="81" t="str">
        <f>$D$13</f>
        <v>Jahr 2019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4" t="s">
        <v>300</v>
      </c>
      <c r="C326" s="123"/>
      <c r="D326" s="124" t="str">
        <f>$D$12</f>
        <v>Jahr 2020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2"/>
      <c r="C327" s="82"/>
      <c r="D327" s="81" t="str">
        <f>$D$13</f>
        <v>Jahr 2019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4" t="s">
        <v>301</v>
      </c>
      <c r="C328" s="123"/>
      <c r="D328" s="124" t="str">
        <f>$D$12</f>
        <v>Jahr 2020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2"/>
      <c r="C329" s="82"/>
      <c r="D329" s="81" t="str">
        <f>$D$13</f>
        <v>Jahr 2019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4" t="s">
        <v>302</v>
      </c>
      <c r="C330" s="123"/>
      <c r="D330" s="124" t="str">
        <f>$D$12</f>
        <v>Jahr 2020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2"/>
      <c r="C331" s="82"/>
      <c r="D331" s="81" t="str">
        <f>$D$13</f>
        <v>Jahr 2019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4" t="s">
        <v>303</v>
      </c>
      <c r="C332" s="123"/>
      <c r="D332" s="124" t="str">
        <f>$D$12</f>
        <v>Jahr 2020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2"/>
      <c r="C333" s="82"/>
      <c r="D333" s="81" t="str">
        <f>$D$13</f>
        <v>Jahr 2019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4" t="s">
        <v>304</v>
      </c>
      <c r="C334" s="123"/>
      <c r="D334" s="124" t="str">
        <f>$D$12</f>
        <v>Jahr 2020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2"/>
      <c r="C335" s="82"/>
      <c r="D335" s="81" t="str">
        <f>$D$13</f>
        <v>Jahr 2019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4" t="s">
        <v>116</v>
      </c>
      <c r="C336" s="123"/>
      <c r="D336" s="124" t="str">
        <f>$D$12</f>
        <v>Jahr 2020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2"/>
      <c r="C337" s="82"/>
      <c r="D337" s="81" t="str">
        <f>$D$13</f>
        <v>Jahr 2019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4" t="s">
        <v>136</v>
      </c>
      <c r="C338" s="123"/>
      <c r="D338" s="124" t="str">
        <f>$D$12</f>
        <v>Jahr 2020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2"/>
      <c r="C339" s="82"/>
      <c r="D339" s="81" t="str">
        <f>$D$13</f>
        <v>Jahr 2019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4" t="s">
        <v>305</v>
      </c>
      <c r="C340" s="123"/>
      <c r="D340" s="124" t="str">
        <f>$D$12</f>
        <v>Jahr 2020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2"/>
      <c r="C341" s="82"/>
      <c r="D341" s="81" t="str">
        <f>$D$13</f>
        <v>Jahr 2019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4" t="s">
        <v>306</v>
      </c>
      <c r="C342" s="123"/>
      <c r="D342" s="124" t="str">
        <f>$D$12</f>
        <v>Jahr 2020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2"/>
      <c r="C343" s="82"/>
      <c r="D343" s="81" t="str">
        <f>$D$13</f>
        <v>Jahr 2019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4" t="s">
        <v>307</v>
      </c>
      <c r="C344" s="123"/>
      <c r="D344" s="124" t="str">
        <f>$D$12</f>
        <v>Jahr 2020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2"/>
      <c r="C345" s="82"/>
      <c r="D345" s="81" t="str">
        <f>$D$13</f>
        <v>Jahr 2019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4" t="s">
        <v>308</v>
      </c>
      <c r="C346" s="123"/>
      <c r="D346" s="124" t="str">
        <f>$D$12</f>
        <v>Jahr 2020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2"/>
      <c r="C347" s="82"/>
      <c r="D347" s="81" t="str">
        <f>$D$13</f>
        <v>Jahr 2019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4" t="s">
        <v>309</v>
      </c>
      <c r="C348" s="123"/>
      <c r="D348" s="124" t="str">
        <f>$D$12</f>
        <v>Jahr 2020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2"/>
      <c r="C349" s="82"/>
      <c r="D349" s="81" t="str">
        <f>$D$13</f>
        <v>Jahr 2019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4" t="s">
        <v>310</v>
      </c>
      <c r="C350" s="123"/>
      <c r="D350" s="124" t="str">
        <f>$D$12</f>
        <v>Jahr 2020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2"/>
      <c r="C351" s="82"/>
      <c r="D351" s="81" t="str">
        <f>$D$13</f>
        <v>Jahr 2019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4" t="s">
        <v>118</v>
      </c>
      <c r="C352" s="123"/>
      <c r="D352" s="124" t="str">
        <f>$D$12</f>
        <v>Jahr 2020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2"/>
      <c r="C353" s="82"/>
      <c r="D353" s="81" t="str">
        <f>$D$13</f>
        <v>Jahr 2019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4" t="s">
        <v>120</v>
      </c>
      <c r="C354" s="123"/>
      <c r="D354" s="124" t="str">
        <f>$D$12</f>
        <v>Jahr 2020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2"/>
      <c r="C355" s="82"/>
      <c r="D355" s="81" t="str">
        <f>$D$13</f>
        <v>Jahr 2019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4" t="s">
        <v>311</v>
      </c>
      <c r="C356" s="123"/>
      <c r="D356" s="124" t="str">
        <f>$D$12</f>
        <v>Jahr 2020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2"/>
      <c r="C357" s="82"/>
      <c r="D357" s="81" t="str">
        <f>$D$13</f>
        <v>Jahr 2019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4" t="s">
        <v>122</v>
      </c>
      <c r="C358" s="123"/>
      <c r="D358" s="124" t="str">
        <f>$D$12</f>
        <v>Jahr 2020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2"/>
      <c r="C359" s="82"/>
      <c r="D359" s="81" t="str">
        <f>$D$13</f>
        <v>Jahr 2019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4" t="s">
        <v>312</v>
      </c>
      <c r="C360" s="123"/>
      <c r="D360" s="124" t="str">
        <f>$D$12</f>
        <v>Jahr 2020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2"/>
      <c r="C361" s="82"/>
      <c r="D361" s="81" t="str">
        <f>$D$13</f>
        <v>Jahr 2019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4" t="s">
        <v>313</v>
      </c>
      <c r="C362" s="123"/>
      <c r="D362" s="124" t="str">
        <f>$D$12</f>
        <v>Jahr 2020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2"/>
      <c r="C363" s="82"/>
      <c r="D363" s="81" t="str">
        <f>$D$13</f>
        <v>Jahr 2019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4" t="s">
        <v>314</v>
      </c>
      <c r="C364" s="123"/>
      <c r="D364" s="124" t="str">
        <f>$D$12</f>
        <v>Jahr 2020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2"/>
      <c r="C365" s="82"/>
      <c r="D365" s="81" t="str">
        <f>$D$13</f>
        <v>Jahr 2019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4" t="s">
        <v>315</v>
      </c>
      <c r="C366" s="123"/>
      <c r="D366" s="124" t="str">
        <f>$D$12</f>
        <v>Jahr 2020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2"/>
      <c r="C367" s="82"/>
      <c r="D367" s="81" t="str">
        <f>$D$13</f>
        <v>Jahr 2019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4" t="s">
        <v>316</v>
      </c>
      <c r="C368" s="123"/>
      <c r="D368" s="124" t="str">
        <f>$D$12</f>
        <v>Jahr 2020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2"/>
      <c r="C369" s="82"/>
      <c r="D369" s="81" t="str">
        <f>$D$13</f>
        <v>Jahr 2019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4" t="s">
        <v>317</v>
      </c>
      <c r="C370" s="123"/>
      <c r="D370" s="124" t="str">
        <f>$D$12</f>
        <v>Jahr 2020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2"/>
      <c r="C371" s="82"/>
      <c r="D371" s="81" t="str">
        <f>$D$13</f>
        <v>Jahr 2019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4" t="s">
        <v>318</v>
      </c>
      <c r="C372" s="123"/>
      <c r="D372" s="124" t="str">
        <f>$D$12</f>
        <v>Jahr 2020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2"/>
      <c r="C373" s="82"/>
      <c r="D373" s="81" t="str">
        <f>$D$13</f>
        <v>Jahr 2019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4" t="s">
        <v>319</v>
      </c>
      <c r="C374" s="123"/>
      <c r="D374" s="124" t="str">
        <f>$D$12</f>
        <v>Jahr 2020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2"/>
      <c r="C375" s="82"/>
      <c r="D375" s="81" t="str">
        <f>$D$13</f>
        <v>Jahr 2019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4" t="s">
        <v>320</v>
      </c>
      <c r="C376" s="123"/>
      <c r="D376" s="124" t="str">
        <f>$D$12</f>
        <v>Jahr 2020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2"/>
      <c r="C377" s="82"/>
      <c r="D377" s="81" t="str">
        <f>$D$13</f>
        <v>Jahr 2019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4" t="s">
        <v>321</v>
      </c>
      <c r="C378" s="123"/>
      <c r="D378" s="124" t="str">
        <f>$D$12</f>
        <v>Jahr 2020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2"/>
      <c r="C379" s="82"/>
      <c r="D379" s="81" t="str">
        <f>$D$13</f>
        <v>Jahr 2019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4" t="s">
        <v>322</v>
      </c>
      <c r="C380" s="123"/>
      <c r="D380" s="124" t="str">
        <f>$D$12</f>
        <v>Jahr 2020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2"/>
      <c r="C381" s="82"/>
      <c r="D381" s="81" t="str">
        <f>$D$13</f>
        <v>Jahr 2019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4" t="s">
        <v>323</v>
      </c>
      <c r="C382" s="123"/>
      <c r="D382" s="124" t="str">
        <f>$D$12</f>
        <v>Jahr 2020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2"/>
      <c r="C383" s="82"/>
      <c r="D383" s="81" t="str">
        <f>$D$13</f>
        <v>Jahr 2019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4" t="s">
        <v>324</v>
      </c>
      <c r="C384" s="123"/>
      <c r="D384" s="124" t="str">
        <f>$D$12</f>
        <v>Jahr 2020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2"/>
      <c r="C385" s="82"/>
      <c r="D385" s="81" t="str">
        <f>$D$13</f>
        <v>Jahr 2019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4" t="s">
        <v>325</v>
      </c>
      <c r="C386" s="123"/>
      <c r="D386" s="124" t="str">
        <f>$D$12</f>
        <v>Jahr 2020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2"/>
      <c r="C387" s="82"/>
      <c r="D387" s="81" t="str">
        <f>$D$13</f>
        <v>Jahr 2019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4" t="s">
        <v>326</v>
      </c>
      <c r="C388" s="123"/>
      <c r="D388" s="124" t="str">
        <f>$D$12</f>
        <v>Jahr 2020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2"/>
      <c r="C389" s="82"/>
      <c r="D389" s="81" t="str">
        <f>$D$13</f>
        <v>Jahr 2019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4" t="s">
        <v>327</v>
      </c>
      <c r="C390" s="123"/>
      <c r="D390" s="124" t="str">
        <f>$D$12</f>
        <v>Jahr 2020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2"/>
      <c r="C391" s="82"/>
      <c r="D391" s="81" t="str">
        <f>$D$13</f>
        <v>Jahr 2019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4" t="s">
        <v>328</v>
      </c>
      <c r="C392" s="123"/>
      <c r="D392" s="124" t="str">
        <f>$D$12</f>
        <v>Jahr 2020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2"/>
      <c r="C393" s="82"/>
      <c r="D393" s="81" t="str">
        <f>$D$13</f>
        <v>Jahr 2019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4" t="s">
        <v>124</v>
      </c>
      <c r="C394" s="123"/>
      <c r="D394" s="124" t="str">
        <f>$D$12</f>
        <v>Jahr 2020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2"/>
      <c r="C395" s="82"/>
      <c r="D395" s="81" t="str">
        <f>$D$13</f>
        <v>Jahr 2019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4" t="s">
        <v>329</v>
      </c>
      <c r="C396" s="123"/>
      <c r="D396" s="124" t="str">
        <f>$D$12</f>
        <v>Jahr 2020</v>
      </c>
      <c r="E396" s="192">
        <f t="shared" ref="E396:E433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2"/>
      <c r="C397" s="82"/>
      <c r="D397" s="81" t="str">
        <f>$D$13</f>
        <v>Jahr 2019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4" t="s">
        <v>330</v>
      </c>
      <c r="C398" s="123"/>
      <c r="D398" s="124" t="str">
        <f>$D$12</f>
        <v>Jahr 2020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2"/>
      <c r="C399" s="82"/>
      <c r="D399" s="81" t="str">
        <f>$D$13</f>
        <v>Jahr 2019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4" t="s">
        <v>331</v>
      </c>
      <c r="C400" s="123"/>
      <c r="D400" s="124" t="str">
        <f>$D$12</f>
        <v>Jahr 2020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2"/>
      <c r="C401" s="82"/>
      <c r="D401" s="81" t="str">
        <f>$D$13</f>
        <v>Jahr 2019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4" t="s">
        <v>332</v>
      </c>
      <c r="C402" s="123"/>
      <c r="D402" s="124" t="str">
        <f>$D$12</f>
        <v>Jahr 2020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2"/>
      <c r="C403" s="82"/>
      <c r="D403" s="81" t="str">
        <f>$D$13</f>
        <v>Jahr 2019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4" t="s">
        <v>333</v>
      </c>
      <c r="C404" s="123"/>
      <c r="D404" s="124" t="str">
        <f>$D$12</f>
        <v>Jahr 2020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2"/>
      <c r="C405" s="82"/>
      <c r="D405" s="81" t="str">
        <f>$D$13</f>
        <v>Jahr 2019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4" t="s">
        <v>334</v>
      </c>
      <c r="C406" s="123"/>
      <c r="D406" s="124" t="str">
        <f>$D$12</f>
        <v>Jahr 2020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2"/>
      <c r="C407" s="82"/>
      <c r="D407" s="81" t="str">
        <f>$D$13</f>
        <v>Jahr 2019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4" t="s">
        <v>126</v>
      </c>
      <c r="C408" s="123"/>
      <c r="D408" s="124" t="str">
        <f>$D$12</f>
        <v>Jahr 2020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2"/>
      <c r="C409" s="82"/>
      <c r="D409" s="81" t="str">
        <f>$D$13</f>
        <v>Jahr 2019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4" t="s">
        <v>335</v>
      </c>
      <c r="C410" s="123"/>
      <c r="D410" s="124" t="str">
        <f>$D$12</f>
        <v>Jahr 2020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2"/>
      <c r="C411" s="82"/>
      <c r="D411" s="81" t="str">
        <f>$D$13</f>
        <v>Jahr 2019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4" t="s">
        <v>142</v>
      </c>
      <c r="C412" s="123"/>
      <c r="D412" s="124" t="str">
        <f>$D$12</f>
        <v>Jahr 2020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2"/>
      <c r="C413" s="82"/>
      <c r="D413" s="81" t="str">
        <f>$D$13</f>
        <v>Jahr 2019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4" t="s">
        <v>336</v>
      </c>
      <c r="C414" s="123"/>
      <c r="D414" s="124" t="str">
        <f>$D$12</f>
        <v>Jahr 2020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2"/>
      <c r="C415" s="82"/>
      <c r="D415" s="81" t="str">
        <f>$D$13</f>
        <v>Jahr 2019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4" t="s">
        <v>337</v>
      </c>
      <c r="C416" s="123"/>
      <c r="D416" s="124" t="str">
        <f>$D$12</f>
        <v>Jahr 2020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2"/>
      <c r="C417" s="82"/>
      <c r="D417" s="81" t="str">
        <f>$D$13</f>
        <v>Jahr 2019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4" t="s">
        <v>338</v>
      </c>
      <c r="C418" s="123"/>
      <c r="D418" s="124" t="str">
        <f>$D$12</f>
        <v>Jahr 2020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2"/>
      <c r="C419" s="82"/>
      <c r="D419" s="81" t="str">
        <f>$D$13</f>
        <v>Jahr 2019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4" t="s">
        <v>339</v>
      </c>
      <c r="C420" s="123"/>
      <c r="D420" s="124" t="str">
        <f>$D$12</f>
        <v>Jahr 2020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2"/>
      <c r="C421" s="82"/>
      <c r="D421" s="81" t="str">
        <f>$D$13</f>
        <v>Jahr 2019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4" t="s">
        <v>340</v>
      </c>
      <c r="C422" s="123"/>
      <c r="D422" s="124" t="str">
        <f>$D$12</f>
        <v>Jahr 2020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2"/>
      <c r="C423" s="82"/>
      <c r="D423" s="81" t="str">
        <f>$D$13</f>
        <v>Jahr 2019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4" t="s">
        <v>341</v>
      </c>
      <c r="C424" s="123"/>
      <c r="D424" s="124" t="str">
        <f>$D$12</f>
        <v>Jahr 2020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2"/>
      <c r="C425" s="82"/>
      <c r="D425" s="81" t="str">
        <f>$D$13</f>
        <v>Jahr 2019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4" t="s">
        <v>342</v>
      </c>
      <c r="C426" s="123"/>
      <c r="D426" s="124" t="str">
        <f>$D$12</f>
        <v>Jahr 2020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2"/>
      <c r="C427" s="82"/>
      <c r="D427" s="81" t="str">
        <f>$D$13</f>
        <v>Jahr 2019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4" t="s">
        <v>343</v>
      </c>
      <c r="C428" s="123"/>
      <c r="D428" s="124" t="str">
        <f>$D$12</f>
        <v>Jahr 2020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2"/>
      <c r="C429" s="82"/>
      <c r="D429" s="81" t="str">
        <f>$D$13</f>
        <v>Jahr 2019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4" t="s">
        <v>344</v>
      </c>
      <c r="C430" s="123"/>
      <c r="D430" s="124" t="str">
        <f>$D$12</f>
        <v>Jahr 2020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2"/>
      <c r="C431" s="82"/>
      <c r="D431" s="81" t="str">
        <f>$D$13</f>
        <v>Jahr 2019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4" t="s">
        <v>128</v>
      </c>
      <c r="C432" s="123"/>
      <c r="D432" s="124" t="str">
        <f>$D$12</f>
        <v>Jahr 2020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82"/>
      <c r="D433" s="81" t="str">
        <f>$D$13</f>
        <v>Jahr 2019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2"/>
    </row>
    <row r="435" spans="3:9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5" width="20.7109375" style="13" customWidth="1"/>
    <col min="6" max="7" width="19.7109375" style="13" customWidth="1"/>
    <col min="8" max="257" width="11.42578125" style="13" customWidth="1"/>
    <col min="258" max="1025" width="11.42578125" style="2" customWidth="1"/>
  </cols>
  <sheetData>
    <row r="1" spans="1:11" ht="5.0999999999999996" customHeight="1" x14ac:dyDescent="0.2">
      <c r="A1"/>
      <c r="B1" s="2"/>
      <c r="C1" s="2"/>
      <c r="D1" s="2"/>
      <c r="E1" s="2"/>
      <c r="F1" s="2"/>
      <c r="G1" s="2"/>
      <c r="H1" s="2"/>
      <c r="K1" s="2"/>
    </row>
    <row r="2" spans="1:11" ht="12.75" customHeight="1" x14ac:dyDescent="0.2">
      <c r="B2" s="2"/>
      <c r="C2" s="14" t="s">
        <v>345</v>
      </c>
      <c r="D2" s="2"/>
      <c r="E2" s="2"/>
      <c r="F2" s="2"/>
      <c r="G2" s="2"/>
      <c r="H2" s="2"/>
      <c r="K2" s="2"/>
    </row>
    <row r="3" spans="1:11" ht="12.75" customHeight="1" x14ac:dyDescent="0.2">
      <c r="B3" s="2"/>
      <c r="C3" s="16"/>
      <c r="D3" s="2"/>
      <c r="E3" s="2"/>
      <c r="F3" s="2"/>
      <c r="G3" s="2"/>
      <c r="H3" s="2"/>
      <c r="K3" s="2"/>
    </row>
    <row r="4" spans="1:11" ht="12.75" customHeight="1" x14ac:dyDescent="0.2">
      <c r="B4" s="2"/>
      <c r="C4" s="325" t="s">
        <v>346</v>
      </c>
      <c r="D4" s="308"/>
      <c r="E4" s="308"/>
      <c r="F4" s="308"/>
      <c r="G4" s="308"/>
      <c r="H4" s="90"/>
      <c r="K4" s="90"/>
    </row>
    <row r="5" spans="1:11" ht="21.75" customHeight="1" x14ac:dyDescent="0.2">
      <c r="B5" s="2"/>
      <c r="C5" s="314" t="s">
        <v>347</v>
      </c>
      <c r="D5" s="308"/>
      <c r="E5" s="308"/>
      <c r="F5" s="308"/>
      <c r="G5" s="308"/>
      <c r="H5" s="90"/>
      <c r="K5" s="90"/>
    </row>
    <row r="6" spans="1:11" ht="15" customHeight="1" x14ac:dyDescent="0.2">
      <c r="B6" s="2"/>
      <c r="C6" s="89" t="str">
        <f>UebInstitutQuartal</f>
        <v>3. Quartal 2020</v>
      </c>
      <c r="D6" s="130"/>
      <c r="E6" s="130"/>
      <c r="F6" s="90"/>
      <c r="G6" s="90"/>
      <c r="H6" s="90"/>
      <c r="K6" s="90"/>
    </row>
    <row r="7" spans="1:11" ht="12.75" customHeight="1" x14ac:dyDescent="0.2">
      <c r="B7" s="2"/>
      <c r="C7" s="43"/>
      <c r="D7" s="43"/>
      <c r="E7" s="43"/>
      <c r="F7" s="2"/>
      <c r="G7" s="2"/>
    </row>
    <row r="8" spans="1:11" ht="15" customHeight="1" x14ac:dyDescent="0.2">
      <c r="B8" s="2"/>
      <c r="C8" s="43"/>
      <c r="D8" s="43"/>
      <c r="E8" s="202"/>
      <c r="F8" s="327" t="s">
        <v>152</v>
      </c>
      <c r="G8" s="327" t="s">
        <v>59</v>
      </c>
    </row>
    <row r="9" spans="1:11" ht="21.95" customHeight="1" x14ac:dyDescent="0.2">
      <c r="B9" s="2"/>
      <c r="C9" s="43"/>
      <c r="D9" s="43"/>
      <c r="E9" s="203" t="s">
        <v>39</v>
      </c>
      <c r="F9" s="328"/>
      <c r="G9" s="328"/>
    </row>
    <row r="10" spans="1:11" ht="12.75" customHeight="1" x14ac:dyDescent="0.2">
      <c r="B10" s="2"/>
      <c r="C10" s="79"/>
      <c r="D10" s="79"/>
      <c r="E10" s="204"/>
      <c r="F10" s="329"/>
      <c r="G10" s="329"/>
    </row>
    <row r="11" spans="1:11" ht="12.75" customHeight="1" x14ac:dyDescent="0.2">
      <c r="B11" s="2"/>
      <c r="C11" s="79" t="s">
        <v>73</v>
      </c>
      <c r="D11" s="187" t="str">
        <f>AktQuartal</f>
        <v>3.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92">
        <v>0</v>
      </c>
      <c r="F12" s="195">
        <v>0</v>
      </c>
      <c r="G12" s="194">
        <v>0</v>
      </c>
    </row>
    <row r="13" spans="1:11" ht="12.75" customHeight="1" x14ac:dyDescent="0.2">
      <c r="B13" s="2"/>
      <c r="C13" s="82"/>
      <c r="D13" s="81" t="str">
        <f>"Jahr "&amp;(AktJahr-1)</f>
        <v>Jahr 2019</v>
      </c>
      <c r="E13" s="196">
        <v>0</v>
      </c>
      <c r="F13" s="199">
        <v>0</v>
      </c>
      <c r="G13" s="198">
        <v>0</v>
      </c>
    </row>
    <row r="14" spans="1:11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92">
        <v>0</v>
      </c>
      <c r="F14" s="200">
        <v>0</v>
      </c>
      <c r="G14" s="201">
        <v>0</v>
      </c>
    </row>
    <row r="15" spans="1:11" ht="12.75" customHeight="1" x14ac:dyDescent="0.2">
      <c r="B15" s="2"/>
      <c r="C15" s="82"/>
      <c r="D15" s="81" t="str">
        <f>$D$13</f>
        <v>Jahr 2019</v>
      </c>
      <c r="E15" s="196">
        <v>0</v>
      </c>
      <c r="F15" s="200">
        <v>0</v>
      </c>
      <c r="G15" s="201">
        <v>0</v>
      </c>
    </row>
    <row r="16" spans="1:11" ht="12.75" customHeight="1" x14ac:dyDescent="0.2">
      <c r="B16" s="14" t="s">
        <v>169</v>
      </c>
      <c r="C16" s="123"/>
      <c r="D16" s="124" t="str">
        <f>$D$12</f>
        <v>Jahr 2020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2"/>
      <c r="C17" s="82"/>
      <c r="D17" s="81" t="str">
        <f>$D$13</f>
        <v>Jahr 2019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4" t="s">
        <v>170</v>
      </c>
      <c r="C18" s="123"/>
      <c r="D18" s="124" t="str">
        <f>$D$12</f>
        <v>Jahr 2020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2"/>
      <c r="C19" s="82"/>
      <c r="D19" s="81" t="str">
        <f>$D$13</f>
        <v>Jahr 2019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4" t="s">
        <v>171</v>
      </c>
      <c r="C20" s="123"/>
      <c r="D20" s="124" t="str">
        <f>$D$12</f>
        <v>Jahr 2020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2"/>
      <c r="C21" s="82"/>
      <c r="D21" s="81" t="str">
        <f>$D$13</f>
        <v>Jahr 2019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4" t="s">
        <v>172</v>
      </c>
      <c r="C22" s="123"/>
      <c r="D22" s="124" t="str">
        <f>$D$12</f>
        <v>Jahr 2020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2"/>
      <c r="C23" s="82"/>
      <c r="D23" s="81" t="str">
        <f>$D$13</f>
        <v>Jahr 2019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4" t="s">
        <v>173</v>
      </c>
      <c r="C24" s="123"/>
      <c r="D24" s="124" t="str">
        <f>$D$12</f>
        <v>Jahr 2020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2"/>
      <c r="C25" s="82"/>
      <c r="D25" s="81" t="str">
        <f>$D$13</f>
        <v>Jahr 2019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4" t="s">
        <v>174</v>
      </c>
      <c r="C26" s="123"/>
      <c r="D26" s="124" t="str">
        <f>$D$12</f>
        <v>Jahr 2020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2"/>
      <c r="C27" s="82"/>
      <c r="D27" s="81" t="str">
        <f>$D$13</f>
        <v>Jahr 2019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4" t="s">
        <v>175</v>
      </c>
      <c r="C28" s="123"/>
      <c r="D28" s="124" t="str">
        <f>$D$12</f>
        <v>Jahr 2020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2"/>
      <c r="C29" s="82"/>
      <c r="D29" s="81" t="str">
        <f>$D$13</f>
        <v>Jahr 2019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4" t="s">
        <v>176</v>
      </c>
      <c r="C30" s="123"/>
      <c r="D30" s="124" t="str">
        <f>$D$12</f>
        <v>Jahr 2020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2"/>
      <c r="C31" s="82"/>
      <c r="D31" s="81" t="str">
        <f>$D$13</f>
        <v>Jahr 2019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4" t="s">
        <v>177</v>
      </c>
      <c r="C32" s="123"/>
      <c r="D32" s="124" t="str">
        <f>$D$12</f>
        <v>Jahr 2020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2"/>
      <c r="C33" s="82"/>
      <c r="D33" s="81" t="str">
        <f>$D$13</f>
        <v>Jahr 2019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4" t="s">
        <v>178</v>
      </c>
      <c r="C34" s="123"/>
      <c r="D34" s="124" t="str">
        <f>$D$12</f>
        <v>Jahr 2020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2"/>
      <c r="C35" s="82"/>
      <c r="D35" s="81" t="str">
        <f>$D$13</f>
        <v>Jahr 2019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4" t="s">
        <v>179</v>
      </c>
      <c r="C36" s="123"/>
      <c r="D36" s="124" t="str">
        <f>$D$12</f>
        <v>Jahr 2020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2"/>
      <c r="C37" s="82"/>
      <c r="D37" s="81" t="str">
        <f>$D$13</f>
        <v>Jahr 2019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4" t="s">
        <v>180</v>
      </c>
      <c r="C38" s="123"/>
      <c r="D38" s="124" t="str">
        <f>$D$12</f>
        <v>Jahr 2020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2"/>
      <c r="C39" s="82"/>
      <c r="D39" s="81" t="str">
        <f>$D$13</f>
        <v>Jahr 2019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4" t="s">
        <v>181</v>
      </c>
      <c r="C40" s="123"/>
      <c r="D40" s="124" t="str">
        <f>$D$12</f>
        <v>Jahr 2020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2"/>
      <c r="C41" s="82"/>
      <c r="D41" s="81" t="str">
        <f>$D$13</f>
        <v>Jahr 2019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4" t="s">
        <v>182</v>
      </c>
      <c r="C42" s="123"/>
      <c r="D42" s="124" t="str">
        <f>$D$12</f>
        <v>Jahr 2020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2"/>
      <c r="C43" s="82"/>
      <c r="D43" s="81" t="str">
        <f>$D$13</f>
        <v>Jahr 2019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4" t="s">
        <v>183</v>
      </c>
      <c r="C44" s="123"/>
      <c r="D44" s="124" t="str">
        <f>$D$12</f>
        <v>Jahr 2020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2"/>
      <c r="C45" s="82"/>
      <c r="D45" s="81" t="str">
        <f>$D$13</f>
        <v>Jahr 2019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4" t="s">
        <v>184</v>
      </c>
      <c r="C46" s="123"/>
      <c r="D46" s="124" t="str">
        <f>$D$12</f>
        <v>Jahr 2020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2"/>
      <c r="C47" s="82"/>
      <c r="D47" s="81" t="str">
        <f>$D$13</f>
        <v>Jahr 2019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4" t="s">
        <v>185</v>
      </c>
      <c r="C48" s="123"/>
      <c r="D48" s="124" t="str">
        <f>$D$12</f>
        <v>Jahr 2020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2"/>
      <c r="C49" s="82"/>
      <c r="D49" s="81" t="str">
        <f>$D$13</f>
        <v>Jahr 2019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4" t="s">
        <v>186</v>
      </c>
      <c r="C50" s="123"/>
      <c r="D50" s="124" t="str">
        <f>$D$12</f>
        <v>Jahr 2020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2"/>
      <c r="C51" s="82"/>
      <c r="D51" s="81" t="str">
        <f>$D$13</f>
        <v>Jahr 2019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4" t="s">
        <v>187</v>
      </c>
      <c r="C52" s="123"/>
      <c r="D52" s="124" t="str">
        <f>$D$12</f>
        <v>Jahr 2020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2"/>
      <c r="C53" s="82"/>
      <c r="D53" s="81" t="str">
        <f>$D$13</f>
        <v>Jahr 2019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4" t="s">
        <v>78</v>
      </c>
      <c r="C54" s="123"/>
      <c r="D54" s="124" t="str">
        <f>$D$12</f>
        <v>Jahr 2020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2"/>
      <c r="C55" s="82"/>
      <c r="D55" s="81" t="str">
        <f>$D$13</f>
        <v>Jahr 2019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4" t="s">
        <v>188</v>
      </c>
      <c r="C56" s="123"/>
      <c r="D56" s="124" t="str">
        <f>$D$12</f>
        <v>Jahr 2020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2"/>
      <c r="C57" s="82"/>
      <c r="D57" s="81" t="str">
        <f>$D$13</f>
        <v>Jahr 2019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4" t="s">
        <v>189</v>
      </c>
      <c r="C58" s="123"/>
      <c r="D58" s="124" t="str">
        <f>$D$12</f>
        <v>Jahr 2020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2"/>
      <c r="C59" s="82"/>
      <c r="D59" s="81" t="str">
        <f>$D$13</f>
        <v>Jahr 2019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4" t="s">
        <v>190</v>
      </c>
      <c r="C60" s="123"/>
      <c r="D60" s="124" t="str">
        <f>$D$12</f>
        <v>Jahr 2020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2"/>
      <c r="C61" s="82"/>
      <c r="D61" s="81" t="str">
        <f>$D$13</f>
        <v>Jahr 2019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4" t="s">
        <v>191</v>
      </c>
      <c r="C62" s="123"/>
      <c r="D62" s="124" t="str">
        <f>$D$12</f>
        <v>Jahr 2020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2"/>
      <c r="C63" s="82"/>
      <c r="D63" s="81" t="str">
        <f>$D$13</f>
        <v>Jahr 2019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4" t="s">
        <v>192</v>
      </c>
      <c r="C64" s="123"/>
      <c r="D64" s="124" t="str">
        <f>$D$12</f>
        <v>Jahr 2020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2"/>
      <c r="C65" s="82"/>
      <c r="D65" s="81" t="str">
        <f>$D$13</f>
        <v>Jahr 2019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4" t="s">
        <v>193</v>
      </c>
      <c r="C66" s="123"/>
      <c r="D66" s="124" t="str">
        <f>$D$12</f>
        <v>Jahr 2020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2"/>
      <c r="C67" s="82"/>
      <c r="D67" s="81" t="str">
        <f>$D$13</f>
        <v>Jahr 2019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4" t="s">
        <v>194</v>
      </c>
      <c r="C68" s="123"/>
      <c r="D68" s="124" t="str">
        <f>$D$12</f>
        <v>Jahr 2020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2"/>
      <c r="C69" s="82"/>
      <c r="D69" s="81" t="str">
        <f>$D$13</f>
        <v>Jahr 2019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4" t="s">
        <v>195</v>
      </c>
      <c r="C70" s="123"/>
      <c r="D70" s="124" t="str">
        <f>$D$12</f>
        <v>Jahr 2020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2"/>
      <c r="C71" s="82"/>
      <c r="D71" s="81" t="str">
        <f>$D$13</f>
        <v>Jahr 2019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4" t="s">
        <v>196</v>
      </c>
      <c r="C72" s="123"/>
      <c r="D72" s="124" t="str">
        <f>$D$12</f>
        <v>Jahr 2020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2"/>
      <c r="C73" s="82"/>
      <c r="D73" s="81" t="str">
        <f>$D$13</f>
        <v>Jahr 2019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4" t="s">
        <v>80</v>
      </c>
      <c r="C74" s="123"/>
      <c r="D74" s="124" t="str">
        <f>$D$12</f>
        <v>Jahr 2020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2"/>
      <c r="C75" s="82"/>
      <c r="D75" s="81" t="str">
        <f>$D$13</f>
        <v>Jahr 2019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4" t="s">
        <v>197</v>
      </c>
      <c r="C76" s="123"/>
      <c r="D76" s="124" t="str">
        <f>$D$12</f>
        <v>Jahr 2020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2"/>
      <c r="C77" s="82"/>
      <c r="D77" s="81" t="str">
        <f>$D$13</f>
        <v>Jahr 2019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4" t="s">
        <v>198</v>
      </c>
      <c r="C78" s="123"/>
      <c r="D78" s="124" t="str">
        <f>$D$12</f>
        <v>Jahr 2020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2"/>
      <c r="C79" s="82"/>
      <c r="D79" s="81" t="str">
        <f>$D$13</f>
        <v>Jahr 2019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4" t="s">
        <v>199</v>
      </c>
      <c r="C80" s="123"/>
      <c r="D80" s="124" t="str">
        <f>$D$12</f>
        <v>Jahr 2020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2"/>
      <c r="C81" s="82"/>
      <c r="D81" s="81" t="str">
        <f>$D$13</f>
        <v>Jahr 2019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4" t="s">
        <v>200</v>
      </c>
      <c r="C82" s="123"/>
      <c r="D82" s="124" t="str">
        <f>$D$12</f>
        <v>Jahr 2020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2"/>
      <c r="C83" s="82"/>
      <c r="D83" s="81" t="str">
        <f>$D$13</f>
        <v>Jahr 2019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4" t="s">
        <v>201</v>
      </c>
      <c r="C84" s="123"/>
      <c r="D84" s="124" t="str">
        <f>$D$12</f>
        <v>Jahr 2020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2"/>
      <c r="C85" s="82"/>
      <c r="D85" s="81" t="str">
        <f>$D$13</f>
        <v>Jahr 2019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4" t="s">
        <v>202</v>
      </c>
      <c r="C86" s="123"/>
      <c r="D86" s="124" t="str">
        <f>$D$12</f>
        <v>Jahr 2020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2"/>
      <c r="C87" s="82"/>
      <c r="D87" s="81" t="str">
        <f>$D$13</f>
        <v>Jahr 2019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4" t="s">
        <v>82</v>
      </c>
      <c r="C88" s="123"/>
      <c r="D88" s="124" t="str">
        <f>$D$12</f>
        <v>Jahr 2020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2"/>
      <c r="C89" s="82"/>
      <c r="D89" s="81" t="str">
        <f>$D$13</f>
        <v>Jahr 2019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4" t="s">
        <v>203</v>
      </c>
      <c r="C90" s="123"/>
      <c r="D90" s="124" t="str">
        <f>$D$12</f>
        <v>Jahr 2020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2"/>
      <c r="C91" s="82"/>
      <c r="D91" s="81" t="str">
        <f>$D$13</f>
        <v>Jahr 2019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4" t="s">
        <v>204</v>
      </c>
      <c r="C92" s="123"/>
      <c r="D92" s="124" t="str">
        <f>$D$12</f>
        <v>Jahr 2020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2"/>
      <c r="C93" s="82"/>
      <c r="D93" s="81" t="str">
        <f>$D$13</f>
        <v>Jahr 2019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4" t="s">
        <v>205</v>
      </c>
      <c r="C94" s="123"/>
      <c r="D94" s="124" t="str">
        <f>$D$12</f>
        <v>Jahr 2020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2"/>
      <c r="C95" s="82"/>
      <c r="D95" s="81" t="str">
        <f>$D$13</f>
        <v>Jahr 2019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4" t="s">
        <v>206</v>
      </c>
      <c r="C96" s="123"/>
      <c r="D96" s="124" t="str">
        <f>$D$12</f>
        <v>Jahr 2020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2"/>
      <c r="C97" s="82"/>
      <c r="D97" s="81" t="str">
        <f>$D$13</f>
        <v>Jahr 2019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4" t="s">
        <v>207</v>
      </c>
      <c r="C98" s="123"/>
      <c r="D98" s="124" t="str">
        <f>$D$12</f>
        <v>Jahr 2020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2"/>
      <c r="C99" s="82"/>
      <c r="D99" s="81" t="str">
        <f>$D$13</f>
        <v>Jahr 2019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4" t="s">
        <v>208</v>
      </c>
      <c r="C100" s="123"/>
      <c r="D100" s="124" t="str">
        <f>$D$12</f>
        <v>Jahr 2020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2"/>
      <c r="C101" s="82"/>
      <c r="D101" s="81" t="str">
        <f>$D$13</f>
        <v>Jahr 2019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4" t="s">
        <v>209</v>
      </c>
      <c r="C102" s="123"/>
      <c r="D102" s="124" t="str">
        <f>$D$12</f>
        <v>Jahr 2020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2"/>
      <c r="C103" s="82"/>
      <c r="D103" s="81" t="str">
        <f>$D$13</f>
        <v>Jahr 2019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4" t="s">
        <v>84</v>
      </c>
      <c r="C104" s="123"/>
      <c r="D104" s="124" t="str">
        <f>$D$12</f>
        <v>Jahr 2020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2"/>
      <c r="C105" s="82"/>
      <c r="D105" s="81" t="str">
        <f>$D$13</f>
        <v>Jahr 2019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4" t="s">
        <v>210</v>
      </c>
      <c r="C106" s="123"/>
      <c r="D106" s="124" t="str">
        <f>$D$12</f>
        <v>Jahr 2020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2"/>
      <c r="C107" s="82"/>
      <c r="D107" s="81" t="str">
        <f>$D$13</f>
        <v>Jahr 2019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4" t="s">
        <v>86</v>
      </c>
      <c r="C108" s="123"/>
      <c r="D108" s="124" t="str">
        <f>$D$12</f>
        <v>Jahr 2020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2"/>
      <c r="C109" s="82"/>
      <c r="D109" s="81" t="str">
        <f>$D$13</f>
        <v>Jahr 2019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4" t="s">
        <v>88</v>
      </c>
      <c r="C110" s="123"/>
      <c r="D110" s="124" t="str">
        <f>$D$12</f>
        <v>Jahr 2020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2"/>
      <c r="C111" s="82"/>
      <c r="D111" s="81" t="str">
        <f>$D$13</f>
        <v>Jahr 2019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4" t="s">
        <v>211</v>
      </c>
      <c r="C112" s="123"/>
      <c r="D112" s="124" t="str">
        <f>$D$12</f>
        <v>Jahr 2020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2"/>
      <c r="C113" s="82"/>
      <c r="D113" s="81" t="str">
        <f>$D$13</f>
        <v>Jahr 2019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4" t="s">
        <v>212</v>
      </c>
      <c r="C114" s="123"/>
      <c r="D114" s="124" t="str">
        <f>$D$12</f>
        <v>Jahr 2020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2"/>
      <c r="C115" s="82"/>
      <c r="D115" s="81" t="str">
        <f>$D$13</f>
        <v>Jahr 2019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4" t="s">
        <v>213</v>
      </c>
      <c r="C116" s="123"/>
      <c r="D116" s="124" t="str">
        <f>$D$12</f>
        <v>Jahr 2020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2"/>
      <c r="C117" s="82"/>
      <c r="D117" s="81" t="str">
        <f>$D$13</f>
        <v>Jahr 2019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4" t="s">
        <v>214</v>
      </c>
      <c r="C118" s="123"/>
      <c r="D118" s="124" t="str">
        <f>$D$12</f>
        <v>Jahr 2020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2"/>
      <c r="C119" s="82"/>
      <c r="D119" s="81" t="str">
        <f>$D$13</f>
        <v>Jahr 2019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4" t="s">
        <v>215</v>
      </c>
      <c r="C120" s="123"/>
      <c r="D120" s="124" t="str">
        <f>$D$12</f>
        <v>Jahr 2020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2"/>
      <c r="C121" s="82"/>
      <c r="D121" s="81" t="str">
        <f>$D$13</f>
        <v>Jahr 2019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4" t="s">
        <v>216</v>
      </c>
      <c r="C122" s="123"/>
      <c r="D122" s="124" t="str">
        <f>$D$12</f>
        <v>Jahr 2020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2"/>
      <c r="C123" s="82"/>
      <c r="D123" s="81" t="str">
        <f>$D$13</f>
        <v>Jahr 2019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4" t="s">
        <v>90</v>
      </c>
      <c r="C124" s="123"/>
      <c r="D124" s="124" t="str">
        <f>$D$12</f>
        <v>Jahr 2020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2"/>
      <c r="C125" s="82"/>
      <c r="D125" s="81" t="str">
        <f>$D$13</f>
        <v>Jahr 2019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4" t="s">
        <v>92</v>
      </c>
      <c r="C126" s="123"/>
      <c r="D126" s="124" t="str">
        <f>$D$12</f>
        <v>Jahr 2020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2"/>
      <c r="C127" s="82"/>
      <c r="D127" s="81" t="str">
        <f>$D$13</f>
        <v>Jahr 2019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4" t="s">
        <v>217</v>
      </c>
      <c r="C128" s="123"/>
      <c r="D128" s="124" t="str">
        <f>$D$12</f>
        <v>Jahr 2020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2"/>
      <c r="C129" s="82"/>
      <c r="D129" s="81" t="str">
        <f>$D$13</f>
        <v>Jahr 2019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4" t="s">
        <v>218</v>
      </c>
      <c r="C130" s="123"/>
      <c r="D130" s="124" t="str">
        <f>$D$12</f>
        <v>Jahr 2020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2"/>
      <c r="C131" s="82"/>
      <c r="D131" s="81" t="str">
        <f>$D$13</f>
        <v>Jahr 2019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4" t="s">
        <v>219</v>
      </c>
      <c r="C132" s="123"/>
      <c r="D132" s="124" t="str">
        <f>$D$12</f>
        <v>Jahr 2020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2"/>
      <c r="C133" s="82"/>
      <c r="D133" s="81" t="str">
        <f>$D$13</f>
        <v>Jahr 2019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4" t="s">
        <v>220</v>
      </c>
      <c r="C134" s="123"/>
      <c r="D134" s="124" t="str">
        <f>$D$12</f>
        <v>Jahr 2020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2"/>
      <c r="C135" s="82"/>
      <c r="D135" s="81" t="str">
        <f>$D$13</f>
        <v>Jahr 2019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4" t="s">
        <v>221</v>
      </c>
      <c r="C136" s="123"/>
      <c r="D136" s="124" t="str">
        <f>$D$12</f>
        <v>Jahr 2020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2"/>
      <c r="C137" s="82"/>
      <c r="D137" s="81" t="str">
        <f>$D$13</f>
        <v>Jahr 2019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4" t="s">
        <v>222</v>
      </c>
      <c r="C138" s="123"/>
      <c r="D138" s="124" t="str">
        <f>$D$12</f>
        <v>Jahr 2020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2"/>
      <c r="C139" s="82"/>
      <c r="D139" s="81" t="str">
        <f>$D$13</f>
        <v>Jahr 2019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4" t="s">
        <v>223</v>
      </c>
      <c r="C140" s="123"/>
      <c r="D140" s="124" t="str">
        <f>$D$12</f>
        <v>Jahr 2020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2"/>
      <c r="C141" s="82"/>
      <c r="D141" s="81" t="str">
        <f>$D$13</f>
        <v>Jahr 2019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4" t="s">
        <v>224</v>
      </c>
      <c r="C142" s="123"/>
      <c r="D142" s="124" t="str">
        <f>$D$12</f>
        <v>Jahr 2020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2"/>
      <c r="C143" s="82"/>
      <c r="D143" s="81" t="str">
        <f>$D$13</f>
        <v>Jahr 2019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4" t="s">
        <v>225</v>
      </c>
      <c r="C144" s="123"/>
      <c r="D144" s="124" t="str">
        <f>$D$12</f>
        <v>Jahr 2020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2"/>
      <c r="C145" s="82"/>
      <c r="D145" s="81" t="str">
        <f>$D$13</f>
        <v>Jahr 2019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4" t="s">
        <v>226</v>
      </c>
      <c r="C146" s="123"/>
      <c r="D146" s="124" t="str">
        <f>$D$12</f>
        <v>Jahr 2020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2"/>
      <c r="C147" s="82"/>
      <c r="D147" s="81" t="str">
        <f>$D$13</f>
        <v>Jahr 2019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4" t="s">
        <v>227</v>
      </c>
      <c r="C148" s="123"/>
      <c r="D148" s="124" t="str">
        <f>$D$12</f>
        <v>Jahr 2020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2"/>
      <c r="C149" s="82"/>
      <c r="D149" s="81" t="str">
        <f>$D$13</f>
        <v>Jahr 2019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4" t="s">
        <v>228</v>
      </c>
      <c r="C150" s="123"/>
      <c r="D150" s="124" t="str">
        <f>$D$12</f>
        <v>Jahr 2020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2"/>
      <c r="C151" s="82"/>
      <c r="D151" s="81" t="str">
        <f>$D$13</f>
        <v>Jahr 2019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4" t="s">
        <v>229</v>
      </c>
      <c r="C152" s="123"/>
      <c r="D152" s="124" t="str">
        <f>$D$12</f>
        <v>Jahr 2020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2"/>
      <c r="C153" s="82"/>
      <c r="D153" s="81" t="str">
        <f>$D$13</f>
        <v>Jahr 2019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4" t="s">
        <v>230</v>
      </c>
      <c r="C154" s="123"/>
      <c r="D154" s="124" t="str">
        <f>$D$12</f>
        <v>Jahr 2020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2"/>
      <c r="C155" s="82"/>
      <c r="D155" s="81" t="str">
        <f>$D$13</f>
        <v>Jahr 2019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4" t="s">
        <v>231</v>
      </c>
      <c r="C156" s="123"/>
      <c r="D156" s="124" t="str">
        <f>$D$12</f>
        <v>Jahr 2020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2"/>
      <c r="C157" s="82"/>
      <c r="D157" s="81" t="str">
        <f>$D$13</f>
        <v>Jahr 2019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4" t="s">
        <v>94</v>
      </c>
      <c r="C158" s="123"/>
      <c r="D158" s="124" t="str">
        <f>$D$12</f>
        <v>Jahr 2020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2"/>
      <c r="C159" s="82"/>
      <c r="D159" s="81" t="str">
        <f>$D$13</f>
        <v>Jahr 2019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4" t="s">
        <v>130</v>
      </c>
      <c r="C160" s="123"/>
      <c r="D160" s="124" t="str">
        <f>$D$12</f>
        <v>Jahr 2020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2"/>
      <c r="C161" s="82"/>
      <c r="D161" s="81" t="str">
        <f>$D$13</f>
        <v>Jahr 2019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4" t="s">
        <v>232</v>
      </c>
      <c r="C162" s="123"/>
      <c r="D162" s="124" t="str">
        <f>$D$12</f>
        <v>Jahr 2020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2"/>
      <c r="C163" s="82"/>
      <c r="D163" s="81" t="str">
        <f>$D$13</f>
        <v>Jahr 2019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4" t="s">
        <v>96</v>
      </c>
      <c r="C164" s="123"/>
      <c r="D164" s="124" t="str">
        <f>$D$12</f>
        <v>Jahr 2020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2"/>
      <c r="C165" s="82"/>
      <c r="D165" s="81" t="str">
        <f>$D$13</f>
        <v>Jahr 2019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4" t="s">
        <v>233</v>
      </c>
      <c r="C166" s="123"/>
      <c r="D166" s="124" t="str">
        <f>$D$12</f>
        <v>Jahr 2020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2"/>
      <c r="C167" s="82"/>
      <c r="D167" s="81" t="str">
        <f>$D$13</f>
        <v>Jahr 2019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4" t="s">
        <v>138</v>
      </c>
      <c r="C168" s="123"/>
      <c r="D168" s="124" t="str">
        <f>$D$12</f>
        <v>Jahr 2020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2"/>
      <c r="C169" s="82"/>
      <c r="D169" s="81" t="str">
        <f>$D$13</f>
        <v>Jahr 2019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4" t="s">
        <v>234</v>
      </c>
      <c r="C170" s="123"/>
      <c r="D170" s="124" t="str">
        <f>$D$12</f>
        <v>Jahr 2020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2"/>
      <c r="C171" s="82"/>
      <c r="D171" s="81" t="str">
        <f>$D$13</f>
        <v>Jahr 2019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4" t="s">
        <v>235</v>
      </c>
      <c r="C172" s="123"/>
      <c r="D172" s="124" t="str">
        <f>$D$12</f>
        <v>Jahr 2020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2"/>
      <c r="C173" s="82"/>
      <c r="D173" s="81" t="str">
        <f>$D$13</f>
        <v>Jahr 2019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4" t="s">
        <v>236</v>
      </c>
      <c r="C174" s="123"/>
      <c r="D174" s="124" t="str">
        <f>$D$12</f>
        <v>Jahr 2020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2"/>
      <c r="C175" s="82"/>
      <c r="D175" s="81" t="str">
        <f>$D$13</f>
        <v>Jahr 2019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4" t="s">
        <v>237</v>
      </c>
      <c r="C176" s="123"/>
      <c r="D176" s="124" t="str">
        <f>$D$12</f>
        <v>Jahr 2020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2"/>
      <c r="C177" s="82"/>
      <c r="D177" s="81" t="str">
        <f>$D$13</f>
        <v>Jahr 2019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4" t="s">
        <v>238</v>
      </c>
      <c r="C178" s="123"/>
      <c r="D178" s="124" t="str">
        <f>$D$12</f>
        <v>Jahr 2020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2"/>
      <c r="C179" s="82"/>
      <c r="D179" s="81" t="str">
        <f>$D$13</f>
        <v>Jahr 2019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4" t="s">
        <v>239</v>
      </c>
      <c r="C180" s="123"/>
      <c r="D180" s="124" t="str">
        <f>$D$12</f>
        <v>Jahr 2020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2"/>
      <c r="C181" s="82"/>
      <c r="D181" s="81" t="str">
        <f>$D$13</f>
        <v>Jahr 2019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4" t="s">
        <v>140</v>
      </c>
      <c r="C182" s="123"/>
      <c r="D182" s="124" t="str">
        <f>$D$12</f>
        <v>Jahr 2020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2"/>
      <c r="C183" s="82"/>
      <c r="D183" s="81" t="str">
        <f>$D$13</f>
        <v>Jahr 2019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4" t="s">
        <v>240</v>
      </c>
      <c r="C184" s="123"/>
      <c r="D184" s="124" t="str">
        <f>$D$12</f>
        <v>Jahr 2020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2"/>
      <c r="C185" s="82"/>
      <c r="D185" s="81" t="str">
        <f>$D$13</f>
        <v>Jahr 2019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4" t="s">
        <v>241</v>
      </c>
      <c r="C186" s="123"/>
      <c r="D186" s="124" t="str">
        <f>$D$12</f>
        <v>Jahr 2020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2"/>
      <c r="C187" s="82"/>
      <c r="D187" s="81" t="str">
        <f>$D$13</f>
        <v>Jahr 2019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4" t="s">
        <v>242</v>
      </c>
      <c r="C188" s="123"/>
      <c r="D188" s="124" t="str">
        <f>$D$12</f>
        <v>Jahr 2020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2"/>
      <c r="C189" s="82"/>
      <c r="D189" s="81" t="str">
        <f>$D$13</f>
        <v>Jahr 2019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4" t="s">
        <v>243</v>
      </c>
      <c r="C190" s="123"/>
      <c r="D190" s="124" t="str">
        <f>$D$12</f>
        <v>Jahr 2020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2"/>
      <c r="C191" s="82"/>
      <c r="D191" s="81" t="str">
        <f>$D$13</f>
        <v>Jahr 2019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4" t="s">
        <v>244</v>
      </c>
      <c r="C192" s="123"/>
      <c r="D192" s="124" t="str">
        <f>$D$12</f>
        <v>Jahr 2020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2"/>
      <c r="C193" s="82"/>
      <c r="D193" s="81" t="str">
        <f>$D$13</f>
        <v>Jahr 2019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4" t="s">
        <v>245</v>
      </c>
      <c r="C194" s="123"/>
      <c r="D194" s="124" t="str">
        <f>$D$12</f>
        <v>Jahr 2020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2"/>
      <c r="C195" s="82"/>
      <c r="D195" s="81" t="str">
        <f>$D$13</f>
        <v>Jahr 2019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4" t="s">
        <v>246</v>
      </c>
      <c r="C196" s="123"/>
      <c r="D196" s="124" t="str">
        <f>$D$12</f>
        <v>Jahr 2020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2"/>
      <c r="C197" s="82"/>
      <c r="D197" s="81" t="str">
        <f>$D$13</f>
        <v>Jahr 2019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4" t="s">
        <v>247</v>
      </c>
      <c r="C198" s="123"/>
      <c r="D198" s="124" t="str">
        <f>$D$12</f>
        <v>Jahr 2020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2"/>
      <c r="C199" s="82"/>
      <c r="D199" s="81" t="str">
        <f>$D$13</f>
        <v>Jahr 2019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4" t="s">
        <v>248</v>
      </c>
      <c r="C200" s="123"/>
      <c r="D200" s="124" t="str">
        <f>$D$12</f>
        <v>Jahr 2020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2"/>
      <c r="C201" s="82"/>
      <c r="D201" s="81" t="str">
        <f>$D$13</f>
        <v>Jahr 2019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4" t="s">
        <v>249</v>
      </c>
      <c r="C202" s="123"/>
      <c r="D202" s="124" t="str">
        <f>$D$12</f>
        <v>Jahr 2020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2"/>
      <c r="C203" s="82"/>
      <c r="D203" s="81" t="str">
        <f>$D$13</f>
        <v>Jahr 2019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4" t="s">
        <v>250</v>
      </c>
      <c r="C204" s="123"/>
      <c r="D204" s="124" t="str">
        <f>$D$12</f>
        <v>Jahr 2020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2"/>
      <c r="C205" s="82"/>
      <c r="D205" s="81" t="str">
        <f>$D$13</f>
        <v>Jahr 2019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4" t="s">
        <v>251</v>
      </c>
      <c r="C206" s="123"/>
      <c r="D206" s="124" t="str">
        <f>$D$12</f>
        <v>Jahr 2020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2"/>
      <c r="C207" s="82"/>
      <c r="D207" s="81" t="str">
        <f>$D$13</f>
        <v>Jahr 2019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4" t="s">
        <v>252</v>
      </c>
      <c r="C208" s="123"/>
      <c r="D208" s="124" t="str">
        <f>$D$12</f>
        <v>Jahr 2020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2"/>
      <c r="C209" s="82"/>
      <c r="D209" s="81" t="str">
        <f>$D$13</f>
        <v>Jahr 2019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4" t="s">
        <v>253</v>
      </c>
      <c r="C210" s="123"/>
      <c r="D210" s="124" t="str">
        <f>$D$12</f>
        <v>Jahr 2020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2"/>
      <c r="C211" s="82"/>
      <c r="D211" s="81" t="str">
        <f>$D$13</f>
        <v>Jahr 2019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4" t="s">
        <v>254</v>
      </c>
      <c r="C212" s="123"/>
      <c r="D212" s="124" t="str">
        <f>$D$12</f>
        <v>Jahr 2020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2"/>
      <c r="C213" s="82"/>
      <c r="D213" s="81" t="str">
        <f>$D$13</f>
        <v>Jahr 2019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4" t="s">
        <v>255</v>
      </c>
      <c r="C214" s="123"/>
      <c r="D214" s="124" t="str">
        <f>$D$12</f>
        <v>Jahr 2020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2"/>
      <c r="C215" s="82"/>
      <c r="D215" s="81" t="str">
        <f>$D$13</f>
        <v>Jahr 2019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4" t="s">
        <v>256</v>
      </c>
      <c r="C216" s="123"/>
      <c r="D216" s="124" t="str">
        <f>$D$12</f>
        <v>Jahr 2020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2"/>
      <c r="C217" s="82"/>
      <c r="D217" s="81" t="str">
        <f>$D$13</f>
        <v>Jahr 2019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4" t="s">
        <v>98</v>
      </c>
      <c r="C218" s="123"/>
      <c r="D218" s="124" t="str">
        <f>$D$12</f>
        <v>Jahr 2020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2"/>
      <c r="C219" s="82"/>
      <c r="D219" s="81" t="str">
        <f>$D$13</f>
        <v>Jahr 2019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4" t="s">
        <v>257</v>
      </c>
      <c r="C220" s="123"/>
      <c r="D220" s="124" t="str">
        <f>$D$12</f>
        <v>Jahr 2020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2"/>
      <c r="C221" s="82"/>
      <c r="D221" s="81" t="str">
        <f>$D$13</f>
        <v>Jahr 2019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4" t="s">
        <v>258</v>
      </c>
      <c r="C222" s="123"/>
      <c r="D222" s="124" t="str">
        <f>$D$12</f>
        <v>Jahr 2020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2"/>
      <c r="C223" s="82"/>
      <c r="D223" s="81" t="str">
        <f>$D$13</f>
        <v>Jahr 2019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4" t="s">
        <v>259</v>
      </c>
      <c r="C224" s="123"/>
      <c r="D224" s="124" t="str">
        <f>$D$12</f>
        <v>Jahr 2020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2"/>
      <c r="C225" s="82"/>
      <c r="D225" s="81" t="str">
        <f>$D$13</f>
        <v>Jahr 2019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4" t="s">
        <v>132</v>
      </c>
      <c r="C226" s="123"/>
      <c r="D226" s="124" t="str">
        <f>$D$12</f>
        <v>Jahr 2020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2"/>
      <c r="C227" s="82"/>
      <c r="D227" s="81" t="str">
        <f>$D$13</f>
        <v>Jahr 2019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4" t="s">
        <v>100</v>
      </c>
      <c r="C228" s="123"/>
      <c r="D228" s="124" t="str">
        <f>$D$12</f>
        <v>Jahr 2020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2"/>
      <c r="C229" s="82"/>
      <c r="D229" s="81" t="str">
        <f>$D$13</f>
        <v>Jahr 2019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4" t="s">
        <v>102</v>
      </c>
      <c r="C230" s="123"/>
      <c r="D230" s="124" t="str">
        <f>$D$12</f>
        <v>Jahr 2020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2"/>
      <c r="C231" s="82"/>
      <c r="D231" s="81" t="str">
        <f>$D$13</f>
        <v>Jahr 2019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4" t="s">
        <v>260</v>
      </c>
      <c r="C232" s="123"/>
      <c r="D232" s="124" t="str">
        <f>$D$12</f>
        <v>Jahr 2020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2"/>
      <c r="C233" s="82"/>
      <c r="D233" s="81" t="str">
        <f>$D$13</f>
        <v>Jahr 2019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4" t="s">
        <v>261</v>
      </c>
      <c r="C234" s="123"/>
      <c r="D234" s="124" t="str">
        <f>$D$12</f>
        <v>Jahr 2020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2"/>
      <c r="C235" s="82"/>
      <c r="D235" s="81" t="str">
        <f>$D$13</f>
        <v>Jahr 2019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4" t="s">
        <v>262</v>
      </c>
      <c r="C236" s="123"/>
      <c r="D236" s="124" t="str">
        <f>$D$12</f>
        <v>Jahr 2020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2"/>
      <c r="C237" s="82"/>
      <c r="D237" s="81" t="str">
        <f>$D$13</f>
        <v>Jahr 2019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4" t="s">
        <v>263</v>
      </c>
      <c r="C238" s="123"/>
      <c r="D238" s="124" t="str">
        <f>$D$12</f>
        <v>Jahr 2020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2"/>
      <c r="C239" s="82"/>
      <c r="D239" s="81" t="str">
        <f>$D$13</f>
        <v>Jahr 2019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4" t="s">
        <v>264</v>
      </c>
      <c r="C240" s="123"/>
      <c r="D240" s="124" t="str">
        <f>$D$12</f>
        <v>Jahr 2020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2"/>
      <c r="C241" s="82"/>
      <c r="D241" s="81" t="str">
        <f>$D$13</f>
        <v>Jahr 2019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4" t="s">
        <v>265</v>
      </c>
      <c r="C242" s="123"/>
      <c r="D242" s="124" t="str">
        <f>$D$12</f>
        <v>Jahr 2020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2"/>
      <c r="C243" s="82"/>
      <c r="D243" s="81" t="str">
        <f>$D$13</f>
        <v>Jahr 2019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4" t="s">
        <v>104</v>
      </c>
      <c r="C244" s="123"/>
      <c r="D244" s="124" t="str">
        <f>$D$12</f>
        <v>Jahr 2020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2"/>
      <c r="C245" s="82"/>
      <c r="D245" s="81" t="str">
        <f>$D$13</f>
        <v>Jahr 2019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4" t="s">
        <v>266</v>
      </c>
      <c r="C246" s="123"/>
      <c r="D246" s="124" t="str">
        <f>$D$12</f>
        <v>Jahr 2020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2"/>
      <c r="C247" s="82"/>
      <c r="D247" s="81" t="str">
        <f>$D$13</f>
        <v>Jahr 2019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4" t="s">
        <v>267</v>
      </c>
      <c r="C248" s="123"/>
      <c r="D248" s="124" t="str">
        <f>$D$12</f>
        <v>Jahr 2020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2"/>
      <c r="C249" s="82"/>
      <c r="D249" s="81" t="str">
        <f>$D$13</f>
        <v>Jahr 2019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4" t="s">
        <v>268</v>
      </c>
      <c r="C250" s="123"/>
      <c r="D250" s="124" t="str">
        <f>$D$12</f>
        <v>Jahr 2020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2"/>
      <c r="C251" s="82"/>
      <c r="D251" s="81" t="str">
        <f>$D$13</f>
        <v>Jahr 2019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4" t="s">
        <v>269</v>
      </c>
      <c r="C252" s="123"/>
      <c r="D252" s="124" t="str">
        <f>$D$12</f>
        <v>Jahr 2020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2"/>
      <c r="C253" s="82"/>
      <c r="D253" s="81" t="str">
        <f>$D$13</f>
        <v>Jahr 2019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4" t="s">
        <v>270</v>
      </c>
      <c r="C254" s="123"/>
      <c r="D254" s="124" t="str">
        <f>$D$12</f>
        <v>Jahr 2020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2"/>
      <c r="C255" s="82"/>
      <c r="D255" s="81" t="str">
        <f>$D$13</f>
        <v>Jahr 2019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4" t="s">
        <v>271</v>
      </c>
      <c r="C256" s="123"/>
      <c r="D256" s="124" t="str">
        <f>$D$12</f>
        <v>Jahr 2020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2"/>
      <c r="C257" s="82"/>
      <c r="D257" s="81" t="str">
        <f>$D$13</f>
        <v>Jahr 2019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4" t="s">
        <v>272</v>
      </c>
      <c r="C258" s="123"/>
      <c r="D258" s="124" t="str">
        <f>$D$12</f>
        <v>Jahr 2020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2"/>
      <c r="C259" s="82"/>
      <c r="D259" s="81" t="str">
        <f>$D$13</f>
        <v>Jahr 2019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4" t="s">
        <v>273</v>
      </c>
      <c r="C260" s="123"/>
      <c r="D260" s="124" t="str">
        <f>$D$12</f>
        <v>Jahr 2020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2"/>
      <c r="C261" s="82"/>
      <c r="D261" s="81" t="str">
        <f>$D$13</f>
        <v>Jahr 2019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4" t="s">
        <v>274</v>
      </c>
      <c r="C262" s="123"/>
      <c r="D262" s="124" t="str">
        <f>$D$12</f>
        <v>Jahr 2020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2"/>
      <c r="C263" s="82"/>
      <c r="D263" s="81" t="str">
        <f>$D$13</f>
        <v>Jahr 2019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4" t="s">
        <v>275</v>
      </c>
      <c r="C264" s="123"/>
      <c r="D264" s="124" t="str">
        <f>$D$12</f>
        <v>Jahr 2020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2"/>
      <c r="C265" s="82"/>
      <c r="D265" s="81" t="str">
        <f>$D$13</f>
        <v>Jahr 2019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4" t="s">
        <v>276</v>
      </c>
      <c r="C266" s="123"/>
      <c r="D266" s="124" t="str">
        <f>$D$12</f>
        <v>Jahr 2020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2"/>
      <c r="C267" s="82"/>
      <c r="D267" s="81" t="str">
        <f>$D$13</f>
        <v>Jahr 2019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4" t="s">
        <v>277</v>
      </c>
      <c r="C268" s="123"/>
      <c r="D268" s="124" t="str">
        <f>$D$12</f>
        <v>Jahr 2020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2"/>
      <c r="C269" s="82"/>
      <c r="D269" s="81" t="str">
        <f>$D$13</f>
        <v>Jahr 2019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4" t="s">
        <v>278</v>
      </c>
      <c r="C270" s="123"/>
      <c r="D270" s="124" t="str">
        <f>$D$12</f>
        <v>Jahr 2020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2"/>
      <c r="C271" s="82"/>
      <c r="D271" s="81" t="str">
        <f>$D$13</f>
        <v>Jahr 2019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4" t="s">
        <v>279</v>
      </c>
      <c r="C272" s="123"/>
      <c r="D272" s="124" t="str">
        <f>$D$12</f>
        <v>Jahr 2020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2"/>
      <c r="C273" s="82"/>
      <c r="D273" s="81" t="str">
        <f>$D$13</f>
        <v>Jahr 2019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4" t="s">
        <v>280</v>
      </c>
      <c r="C274" s="123"/>
      <c r="D274" s="124" t="str">
        <f>$D$12</f>
        <v>Jahr 2020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2"/>
      <c r="C275" s="82"/>
      <c r="D275" s="81" t="str">
        <f>$D$13</f>
        <v>Jahr 2019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4" t="s">
        <v>281</v>
      </c>
      <c r="C276" s="123"/>
      <c r="D276" s="124" t="str">
        <f>$D$12</f>
        <v>Jahr 2020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2"/>
      <c r="C277" s="82"/>
      <c r="D277" s="81" t="str">
        <f>$D$13</f>
        <v>Jahr 2019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4" t="s">
        <v>282</v>
      </c>
      <c r="C278" s="123"/>
      <c r="D278" s="124" t="str">
        <f>$D$12</f>
        <v>Jahr 2020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2"/>
      <c r="C279" s="82"/>
      <c r="D279" s="81" t="str">
        <f>$D$13</f>
        <v>Jahr 2019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4" t="s">
        <v>283</v>
      </c>
      <c r="C280" s="123"/>
      <c r="D280" s="124" t="str">
        <f>$D$12</f>
        <v>Jahr 2020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2"/>
      <c r="C281" s="82"/>
      <c r="D281" s="81" t="str">
        <f>$D$13</f>
        <v>Jahr 2019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4" t="s">
        <v>106</v>
      </c>
      <c r="C282" s="123"/>
      <c r="D282" s="124" t="str">
        <f>$D$12</f>
        <v>Jahr 2020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2"/>
      <c r="C283" s="82"/>
      <c r="D283" s="81" t="str">
        <f>$D$13</f>
        <v>Jahr 2019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4" t="s">
        <v>284</v>
      </c>
      <c r="C284" s="123"/>
      <c r="D284" s="124" t="str">
        <f>$D$12</f>
        <v>Jahr 2020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2"/>
      <c r="C285" s="82"/>
      <c r="D285" s="81" t="str">
        <f>$D$13</f>
        <v>Jahr 2019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4" t="s">
        <v>285</v>
      </c>
      <c r="C286" s="123"/>
      <c r="D286" s="124" t="str">
        <f>$D$12</f>
        <v>Jahr 2020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2"/>
      <c r="C287" s="82"/>
      <c r="D287" s="81" t="str">
        <f>$D$13</f>
        <v>Jahr 2019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4" t="s">
        <v>134</v>
      </c>
      <c r="C288" s="123"/>
      <c r="D288" s="124" t="str">
        <f>$D$12</f>
        <v>Jahr 2020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2"/>
      <c r="C289" s="82"/>
      <c r="D289" s="81" t="str">
        <f>$D$13</f>
        <v>Jahr 2019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4" t="s">
        <v>286</v>
      </c>
      <c r="C290" s="123"/>
      <c r="D290" s="124" t="str">
        <f>$D$12</f>
        <v>Jahr 2020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2"/>
      <c r="C291" s="82"/>
      <c r="D291" s="81" t="str">
        <f>$D$13</f>
        <v>Jahr 2019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4" t="s">
        <v>108</v>
      </c>
      <c r="C292" s="123"/>
      <c r="D292" s="124" t="str">
        <f>$D$12</f>
        <v>Jahr 2020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2"/>
      <c r="C293" s="82"/>
      <c r="D293" s="81" t="str">
        <f>$D$13</f>
        <v>Jahr 2019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4" t="s">
        <v>287</v>
      </c>
      <c r="C294" s="123"/>
      <c r="D294" s="124" t="str">
        <f>$D$12</f>
        <v>Jahr 2020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2"/>
      <c r="C295" s="82"/>
      <c r="D295" s="81" t="str">
        <f>$D$13</f>
        <v>Jahr 2019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4" t="s">
        <v>288</v>
      </c>
      <c r="C296" s="123"/>
      <c r="D296" s="124" t="str">
        <f>$D$12</f>
        <v>Jahr 2020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2"/>
      <c r="C297" s="82"/>
      <c r="D297" s="81" t="str">
        <f>$D$13</f>
        <v>Jahr 2019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4" t="s">
        <v>289</v>
      </c>
      <c r="C298" s="123"/>
      <c r="D298" s="124" t="str">
        <f>$D$12</f>
        <v>Jahr 2020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2"/>
      <c r="C299" s="82"/>
      <c r="D299" s="81" t="str">
        <f>$D$13</f>
        <v>Jahr 2019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4" t="s">
        <v>290</v>
      </c>
      <c r="C300" s="123"/>
      <c r="D300" s="124" t="str">
        <f>$D$12</f>
        <v>Jahr 2020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2"/>
      <c r="C301" s="82"/>
      <c r="D301" s="81" t="str">
        <f>$D$13</f>
        <v>Jahr 2019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4" t="s">
        <v>291</v>
      </c>
      <c r="C302" s="123"/>
      <c r="D302" s="124" t="str">
        <f>$D$12</f>
        <v>Jahr 2020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2"/>
      <c r="C303" s="82"/>
      <c r="D303" s="81" t="str">
        <f>$D$13</f>
        <v>Jahr 2019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4" t="s">
        <v>292</v>
      </c>
      <c r="C304" s="123"/>
      <c r="D304" s="124" t="str">
        <f>$D$12</f>
        <v>Jahr 2020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2"/>
      <c r="C305" s="82"/>
      <c r="D305" s="81" t="str">
        <f>$D$13</f>
        <v>Jahr 2019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4" t="s">
        <v>293</v>
      </c>
      <c r="C306" s="123"/>
      <c r="D306" s="124" t="str">
        <f>$D$12</f>
        <v>Jahr 2020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2"/>
      <c r="C307" s="82"/>
      <c r="D307" s="81" t="str">
        <f>$D$13</f>
        <v>Jahr 2019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4" t="s">
        <v>294</v>
      </c>
      <c r="C308" s="123"/>
      <c r="D308" s="124" t="str">
        <f>$D$12</f>
        <v>Jahr 2020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2"/>
      <c r="C309" s="82"/>
      <c r="D309" s="81" t="str">
        <f>$D$13</f>
        <v>Jahr 2019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4" t="s">
        <v>295</v>
      </c>
      <c r="C310" s="123"/>
      <c r="D310" s="124" t="str">
        <f>$D$12</f>
        <v>Jahr 2020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2"/>
      <c r="C311" s="82"/>
      <c r="D311" s="81" t="str">
        <f>$D$13</f>
        <v>Jahr 2019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4" t="s">
        <v>110</v>
      </c>
      <c r="C312" s="123"/>
      <c r="D312" s="124" t="str">
        <f>$D$12</f>
        <v>Jahr 2020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2"/>
      <c r="C313" s="82"/>
      <c r="D313" s="81" t="str">
        <f>$D$13</f>
        <v>Jahr 2019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4" t="s">
        <v>112</v>
      </c>
      <c r="C314" s="123"/>
      <c r="D314" s="124" t="str">
        <f>$D$12</f>
        <v>Jahr 2020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2"/>
      <c r="C315" s="82"/>
      <c r="D315" s="81" t="str">
        <f>$D$13</f>
        <v>Jahr 2019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4" t="s">
        <v>296</v>
      </c>
      <c r="C316" s="123"/>
      <c r="D316" s="124" t="str">
        <f>$D$12</f>
        <v>Jahr 2020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2"/>
      <c r="C317" s="82"/>
      <c r="D317" s="81" t="str">
        <f>$D$13</f>
        <v>Jahr 2019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4" t="s">
        <v>297</v>
      </c>
      <c r="C318" s="123"/>
      <c r="D318" s="124" t="str">
        <f>$D$12</f>
        <v>Jahr 2020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2"/>
      <c r="C319" s="82"/>
      <c r="D319" s="81" t="str">
        <f>$D$13</f>
        <v>Jahr 2019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4" t="s">
        <v>114</v>
      </c>
      <c r="C320" s="123"/>
      <c r="D320" s="124" t="str">
        <f>$D$12</f>
        <v>Jahr 2020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2"/>
      <c r="C321" s="82"/>
      <c r="D321" s="81" t="str">
        <f>$D$13</f>
        <v>Jahr 2019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4" t="s">
        <v>298</v>
      </c>
      <c r="C322" s="123"/>
      <c r="D322" s="124" t="str">
        <f>$D$12</f>
        <v>Jahr 2020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2"/>
      <c r="C323" s="82"/>
      <c r="D323" s="81" t="str">
        <f>$D$13</f>
        <v>Jahr 2019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4" t="s">
        <v>299</v>
      </c>
      <c r="C324" s="123"/>
      <c r="D324" s="124" t="str">
        <f>$D$12</f>
        <v>Jahr 2020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2"/>
      <c r="C325" s="82"/>
      <c r="D325" s="81" t="str">
        <f>$D$13</f>
        <v>Jahr 2019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4" t="s">
        <v>300</v>
      </c>
      <c r="C326" s="123"/>
      <c r="D326" s="124" t="str">
        <f>$D$12</f>
        <v>Jahr 2020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2"/>
      <c r="C327" s="82"/>
      <c r="D327" s="81" t="str">
        <f>$D$13</f>
        <v>Jahr 2019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4" t="s">
        <v>301</v>
      </c>
      <c r="C328" s="123"/>
      <c r="D328" s="124" t="str">
        <f>$D$12</f>
        <v>Jahr 2020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2"/>
      <c r="C329" s="82"/>
      <c r="D329" s="81" t="str">
        <f>$D$13</f>
        <v>Jahr 2019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4" t="s">
        <v>302</v>
      </c>
      <c r="C330" s="123"/>
      <c r="D330" s="124" t="str">
        <f>$D$12</f>
        <v>Jahr 2020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2"/>
      <c r="C331" s="82"/>
      <c r="D331" s="81" t="str">
        <f>$D$13</f>
        <v>Jahr 2019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4" t="s">
        <v>303</v>
      </c>
      <c r="C332" s="123"/>
      <c r="D332" s="124" t="str">
        <f>$D$12</f>
        <v>Jahr 2020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2"/>
      <c r="C333" s="82"/>
      <c r="D333" s="81" t="str">
        <f>$D$13</f>
        <v>Jahr 2019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4" t="s">
        <v>304</v>
      </c>
      <c r="C334" s="123"/>
      <c r="D334" s="124" t="str">
        <f>$D$12</f>
        <v>Jahr 2020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2"/>
      <c r="C335" s="82"/>
      <c r="D335" s="81" t="str">
        <f>$D$13</f>
        <v>Jahr 2019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4" t="s">
        <v>116</v>
      </c>
      <c r="C336" s="123"/>
      <c r="D336" s="124" t="str">
        <f>$D$12</f>
        <v>Jahr 2020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2"/>
      <c r="C337" s="82"/>
      <c r="D337" s="81" t="str">
        <f>$D$13</f>
        <v>Jahr 2019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4" t="s">
        <v>136</v>
      </c>
      <c r="C338" s="123"/>
      <c r="D338" s="124" t="str">
        <f>$D$12</f>
        <v>Jahr 2020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2"/>
      <c r="C339" s="82"/>
      <c r="D339" s="81" t="str">
        <f>$D$13</f>
        <v>Jahr 2019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4" t="s">
        <v>305</v>
      </c>
      <c r="C340" s="123"/>
      <c r="D340" s="124" t="str">
        <f>$D$12</f>
        <v>Jahr 2020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2"/>
      <c r="C341" s="82"/>
      <c r="D341" s="81" t="str">
        <f>$D$13</f>
        <v>Jahr 2019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4" t="s">
        <v>306</v>
      </c>
      <c r="C342" s="123"/>
      <c r="D342" s="124" t="str">
        <f>$D$12</f>
        <v>Jahr 2020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2"/>
      <c r="C343" s="82"/>
      <c r="D343" s="81" t="str">
        <f>$D$13</f>
        <v>Jahr 2019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4" t="s">
        <v>307</v>
      </c>
      <c r="C344" s="123"/>
      <c r="D344" s="124" t="str">
        <f>$D$12</f>
        <v>Jahr 2020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2"/>
      <c r="C345" s="82"/>
      <c r="D345" s="81" t="str">
        <f>$D$13</f>
        <v>Jahr 2019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4" t="s">
        <v>308</v>
      </c>
      <c r="C346" s="123"/>
      <c r="D346" s="124" t="str">
        <f>$D$12</f>
        <v>Jahr 2020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2"/>
      <c r="C347" s="82"/>
      <c r="D347" s="81" t="str">
        <f>$D$13</f>
        <v>Jahr 2019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4" t="s">
        <v>309</v>
      </c>
      <c r="C348" s="123"/>
      <c r="D348" s="124" t="str">
        <f>$D$12</f>
        <v>Jahr 2020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2"/>
      <c r="C349" s="82"/>
      <c r="D349" s="81" t="str">
        <f>$D$13</f>
        <v>Jahr 2019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4" t="s">
        <v>310</v>
      </c>
      <c r="C350" s="123"/>
      <c r="D350" s="124" t="str">
        <f>$D$12</f>
        <v>Jahr 2020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2"/>
      <c r="C351" s="82"/>
      <c r="D351" s="81" t="str">
        <f>$D$13</f>
        <v>Jahr 2019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4" t="s">
        <v>118</v>
      </c>
      <c r="C352" s="123"/>
      <c r="D352" s="124" t="str">
        <f>$D$12</f>
        <v>Jahr 2020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2"/>
      <c r="C353" s="82"/>
      <c r="D353" s="81" t="str">
        <f>$D$13</f>
        <v>Jahr 2019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4" t="s">
        <v>120</v>
      </c>
      <c r="C354" s="123"/>
      <c r="D354" s="124" t="str">
        <f>$D$12</f>
        <v>Jahr 2020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2"/>
      <c r="C355" s="82"/>
      <c r="D355" s="81" t="str">
        <f>$D$13</f>
        <v>Jahr 2019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4" t="s">
        <v>311</v>
      </c>
      <c r="C356" s="123"/>
      <c r="D356" s="124" t="str">
        <f>$D$12</f>
        <v>Jahr 2020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2"/>
      <c r="C357" s="82"/>
      <c r="D357" s="81" t="str">
        <f>$D$13</f>
        <v>Jahr 2019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4" t="s">
        <v>122</v>
      </c>
      <c r="C358" s="123"/>
      <c r="D358" s="124" t="str">
        <f>$D$12</f>
        <v>Jahr 2020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2"/>
      <c r="C359" s="82"/>
      <c r="D359" s="81" t="str">
        <f>$D$13</f>
        <v>Jahr 2019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4" t="s">
        <v>312</v>
      </c>
      <c r="C360" s="123"/>
      <c r="D360" s="124" t="str">
        <f>$D$12</f>
        <v>Jahr 2020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2"/>
      <c r="C361" s="82"/>
      <c r="D361" s="81" t="str">
        <f>$D$13</f>
        <v>Jahr 2019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4" t="s">
        <v>313</v>
      </c>
      <c r="C362" s="123"/>
      <c r="D362" s="124" t="str">
        <f>$D$12</f>
        <v>Jahr 2020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2"/>
      <c r="C363" s="82"/>
      <c r="D363" s="81" t="str">
        <f>$D$13</f>
        <v>Jahr 2019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4" t="s">
        <v>314</v>
      </c>
      <c r="C364" s="123"/>
      <c r="D364" s="124" t="str">
        <f>$D$12</f>
        <v>Jahr 2020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2"/>
      <c r="C365" s="82"/>
      <c r="D365" s="81" t="str">
        <f>$D$13</f>
        <v>Jahr 2019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4" t="s">
        <v>315</v>
      </c>
      <c r="C366" s="123"/>
      <c r="D366" s="124" t="str">
        <f>$D$12</f>
        <v>Jahr 2020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2"/>
      <c r="C367" s="82"/>
      <c r="D367" s="81" t="str">
        <f>$D$13</f>
        <v>Jahr 2019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4" t="s">
        <v>316</v>
      </c>
      <c r="C368" s="123"/>
      <c r="D368" s="124" t="str">
        <f>$D$12</f>
        <v>Jahr 2020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2"/>
      <c r="C369" s="82"/>
      <c r="D369" s="81" t="str">
        <f>$D$13</f>
        <v>Jahr 2019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4" t="s">
        <v>317</v>
      </c>
      <c r="C370" s="123"/>
      <c r="D370" s="124" t="str">
        <f>$D$12</f>
        <v>Jahr 2020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2"/>
      <c r="C371" s="82"/>
      <c r="D371" s="81" t="str">
        <f>$D$13</f>
        <v>Jahr 2019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4" t="s">
        <v>318</v>
      </c>
      <c r="C372" s="123"/>
      <c r="D372" s="124" t="str">
        <f>$D$12</f>
        <v>Jahr 2020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2"/>
      <c r="C373" s="82"/>
      <c r="D373" s="81" t="str">
        <f>$D$13</f>
        <v>Jahr 2019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4" t="s">
        <v>319</v>
      </c>
      <c r="C374" s="123"/>
      <c r="D374" s="124" t="str">
        <f>$D$12</f>
        <v>Jahr 2020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2"/>
      <c r="C375" s="82"/>
      <c r="D375" s="81" t="str">
        <f>$D$13</f>
        <v>Jahr 2019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4" t="s">
        <v>320</v>
      </c>
      <c r="C376" s="123"/>
      <c r="D376" s="124" t="str">
        <f>$D$12</f>
        <v>Jahr 2020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2"/>
      <c r="C377" s="82"/>
      <c r="D377" s="81" t="str">
        <f>$D$13</f>
        <v>Jahr 2019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4" t="s">
        <v>321</v>
      </c>
      <c r="C378" s="123"/>
      <c r="D378" s="124" t="str">
        <f>$D$12</f>
        <v>Jahr 2020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2"/>
      <c r="C379" s="82"/>
      <c r="D379" s="81" t="str">
        <f>$D$13</f>
        <v>Jahr 2019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4" t="s">
        <v>322</v>
      </c>
      <c r="C380" s="123"/>
      <c r="D380" s="124" t="str">
        <f>$D$12</f>
        <v>Jahr 2020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2"/>
      <c r="C381" s="82"/>
      <c r="D381" s="81" t="str">
        <f>$D$13</f>
        <v>Jahr 2019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4" t="s">
        <v>323</v>
      </c>
      <c r="C382" s="123"/>
      <c r="D382" s="124" t="str">
        <f>$D$12</f>
        <v>Jahr 2020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2"/>
      <c r="C383" s="82"/>
      <c r="D383" s="81" t="str">
        <f>$D$13</f>
        <v>Jahr 2019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4" t="s">
        <v>324</v>
      </c>
      <c r="C384" s="123"/>
      <c r="D384" s="124" t="str">
        <f>$D$12</f>
        <v>Jahr 2020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2"/>
      <c r="C385" s="82"/>
      <c r="D385" s="81" t="str">
        <f>$D$13</f>
        <v>Jahr 2019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4" t="s">
        <v>325</v>
      </c>
      <c r="C386" s="123"/>
      <c r="D386" s="124" t="str">
        <f>$D$12</f>
        <v>Jahr 2020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2"/>
      <c r="C387" s="82"/>
      <c r="D387" s="81" t="str">
        <f>$D$13</f>
        <v>Jahr 2019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4" t="s">
        <v>326</v>
      </c>
      <c r="C388" s="123"/>
      <c r="D388" s="124" t="str">
        <f>$D$12</f>
        <v>Jahr 2020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2"/>
      <c r="C389" s="82"/>
      <c r="D389" s="81" t="str">
        <f>$D$13</f>
        <v>Jahr 2019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4" t="s">
        <v>327</v>
      </c>
      <c r="C390" s="123"/>
      <c r="D390" s="124" t="str">
        <f>$D$12</f>
        <v>Jahr 2020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2"/>
      <c r="C391" s="82"/>
      <c r="D391" s="81" t="str">
        <f>$D$13</f>
        <v>Jahr 2019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4" t="s">
        <v>328</v>
      </c>
      <c r="C392" s="123"/>
      <c r="D392" s="124" t="str">
        <f>$D$12</f>
        <v>Jahr 2020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2"/>
      <c r="C393" s="82"/>
      <c r="D393" s="81" t="str">
        <f>$D$13</f>
        <v>Jahr 2019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4" t="s">
        <v>124</v>
      </c>
      <c r="C394" s="123"/>
      <c r="D394" s="124" t="str">
        <f>$D$12</f>
        <v>Jahr 2020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2"/>
      <c r="C395" s="82"/>
      <c r="D395" s="81" t="str">
        <f>$D$13</f>
        <v>Jahr 2019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4" t="s">
        <v>329</v>
      </c>
      <c r="C396" s="123"/>
      <c r="D396" s="124" t="str">
        <f>$D$12</f>
        <v>Jahr 2020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2"/>
      <c r="C397" s="82"/>
      <c r="D397" s="81" t="str">
        <f>$D$13</f>
        <v>Jahr 2019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4" t="s">
        <v>330</v>
      </c>
      <c r="C398" s="123"/>
      <c r="D398" s="124" t="str">
        <f>$D$12</f>
        <v>Jahr 2020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2"/>
      <c r="C399" s="82"/>
      <c r="D399" s="81" t="str">
        <f>$D$13</f>
        <v>Jahr 2019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4" t="s">
        <v>331</v>
      </c>
      <c r="C400" s="123"/>
      <c r="D400" s="124" t="str">
        <f>$D$12</f>
        <v>Jahr 2020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2"/>
      <c r="C401" s="82"/>
      <c r="D401" s="81" t="str">
        <f>$D$13</f>
        <v>Jahr 2019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4" t="s">
        <v>332</v>
      </c>
      <c r="C402" s="123"/>
      <c r="D402" s="124" t="str">
        <f>$D$12</f>
        <v>Jahr 2020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2"/>
      <c r="C403" s="82"/>
      <c r="D403" s="81" t="str">
        <f>$D$13</f>
        <v>Jahr 2019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4" t="s">
        <v>333</v>
      </c>
      <c r="C404" s="123"/>
      <c r="D404" s="124" t="str">
        <f>$D$12</f>
        <v>Jahr 2020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2"/>
      <c r="C405" s="82"/>
      <c r="D405" s="81" t="str">
        <f>$D$13</f>
        <v>Jahr 2019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4" t="s">
        <v>334</v>
      </c>
      <c r="C406" s="123"/>
      <c r="D406" s="124" t="str">
        <f>$D$12</f>
        <v>Jahr 2020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2"/>
      <c r="C407" s="82"/>
      <c r="D407" s="81" t="str">
        <f>$D$13</f>
        <v>Jahr 2019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4" t="s">
        <v>126</v>
      </c>
      <c r="C408" s="123"/>
      <c r="D408" s="124" t="str">
        <f>$D$12</f>
        <v>Jahr 2020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2"/>
      <c r="C409" s="82"/>
      <c r="D409" s="81" t="str">
        <f>$D$13</f>
        <v>Jahr 2019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4" t="s">
        <v>335</v>
      </c>
      <c r="C410" s="123"/>
      <c r="D410" s="124" t="str">
        <f>$D$12</f>
        <v>Jahr 2020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2"/>
      <c r="C411" s="82"/>
      <c r="D411" s="81" t="str">
        <f>$D$13</f>
        <v>Jahr 2019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4" t="s">
        <v>142</v>
      </c>
      <c r="C412" s="123"/>
      <c r="D412" s="124" t="str">
        <f>$D$12</f>
        <v>Jahr 2020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2"/>
      <c r="C413" s="82"/>
      <c r="D413" s="81" t="str">
        <f>$D$13</f>
        <v>Jahr 2019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4" t="s">
        <v>336</v>
      </c>
      <c r="C414" s="123"/>
      <c r="D414" s="124" t="str">
        <f>$D$12</f>
        <v>Jahr 2020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2"/>
      <c r="C415" s="82"/>
      <c r="D415" s="81" t="str">
        <f>$D$13</f>
        <v>Jahr 2019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4" t="s">
        <v>337</v>
      </c>
      <c r="C416" s="123"/>
      <c r="D416" s="124" t="str">
        <f>$D$12</f>
        <v>Jahr 2020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2"/>
      <c r="C417" s="82"/>
      <c r="D417" s="81" t="str">
        <f>$D$13</f>
        <v>Jahr 2019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4" t="s">
        <v>338</v>
      </c>
      <c r="C418" s="123"/>
      <c r="D418" s="124" t="str">
        <f>$D$12</f>
        <v>Jahr 2020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2"/>
      <c r="C419" s="82"/>
      <c r="D419" s="81" t="str">
        <f>$D$13</f>
        <v>Jahr 2019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4" t="s">
        <v>339</v>
      </c>
      <c r="C420" s="123"/>
      <c r="D420" s="124" t="str">
        <f>$D$12</f>
        <v>Jahr 2020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2"/>
      <c r="C421" s="82"/>
      <c r="D421" s="81" t="str">
        <f>$D$13</f>
        <v>Jahr 2019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4" t="s">
        <v>340</v>
      </c>
      <c r="C422" s="123"/>
      <c r="D422" s="124" t="str">
        <f>$D$12</f>
        <v>Jahr 2020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2"/>
      <c r="C423" s="82"/>
      <c r="D423" s="81" t="str">
        <f>$D$13</f>
        <v>Jahr 2019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4" t="s">
        <v>341</v>
      </c>
      <c r="C424" s="123"/>
      <c r="D424" s="124" t="str">
        <f>$D$12</f>
        <v>Jahr 2020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2"/>
      <c r="C425" s="82"/>
      <c r="D425" s="81" t="str">
        <f>$D$13</f>
        <v>Jahr 2019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4" t="s">
        <v>342</v>
      </c>
      <c r="C426" s="123"/>
      <c r="D426" s="124" t="str">
        <f>$D$12</f>
        <v>Jahr 2020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2"/>
      <c r="C427" s="82"/>
      <c r="D427" s="81" t="str">
        <f>$D$13</f>
        <v>Jahr 2019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4" t="s">
        <v>343</v>
      </c>
      <c r="C428" s="123"/>
      <c r="D428" s="124" t="str">
        <f>$D$12</f>
        <v>Jahr 2020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2"/>
      <c r="C429" s="82"/>
      <c r="D429" s="81" t="str">
        <f>$D$13</f>
        <v>Jahr 2019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4" t="s">
        <v>344</v>
      </c>
      <c r="C430" s="123"/>
      <c r="D430" s="124" t="str">
        <f>$D$12</f>
        <v>Jahr 2020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2"/>
      <c r="C431" s="82"/>
      <c r="D431" s="81" t="str">
        <f>$D$13</f>
        <v>Jahr 2019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4" t="s">
        <v>128</v>
      </c>
      <c r="C432" s="123"/>
      <c r="D432" s="124" t="str">
        <f>$D$12</f>
        <v>Jahr 2020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82"/>
      <c r="D433" s="81" t="str">
        <f>$D$13</f>
        <v>Jahr 2019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2"/>
    </row>
    <row r="435" spans="3:7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349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3.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350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351</v>
      </c>
      <c r="G9" s="333" t="s">
        <v>352</v>
      </c>
      <c r="H9" s="334"/>
      <c r="I9" s="330" t="s">
        <v>353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3.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409</v>
      </c>
      <c r="F13" s="125">
        <v>0</v>
      </c>
      <c r="G13" s="125">
        <v>0</v>
      </c>
      <c r="H13" s="125">
        <v>0</v>
      </c>
      <c r="I13" s="164">
        <v>409</v>
      </c>
    </row>
    <row r="14" spans="1:9" ht="12.75" customHeight="1" x14ac:dyDescent="0.2">
      <c r="B14" s="216"/>
      <c r="C14" s="81"/>
      <c r="D14" s="81" t="str">
        <f>"Jahr "&amp;(AktJahr-1)</f>
        <v>Jahr 2019</v>
      </c>
      <c r="E14" s="169">
        <v>429</v>
      </c>
      <c r="F14" s="167">
        <v>0</v>
      </c>
      <c r="G14" s="167">
        <v>0</v>
      </c>
      <c r="H14" s="167">
        <v>0</v>
      </c>
      <c r="I14" s="170">
        <v>429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379</v>
      </c>
      <c r="F15" s="125">
        <v>0</v>
      </c>
      <c r="G15" s="125">
        <v>0</v>
      </c>
      <c r="H15" s="125">
        <v>0</v>
      </c>
      <c r="I15" s="164">
        <v>379</v>
      </c>
    </row>
    <row r="16" spans="1:9" ht="12.75" customHeight="1" x14ac:dyDescent="0.2">
      <c r="B16" s="216"/>
      <c r="C16" s="81"/>
      <c r="D16" s="81" t="str">
        <f>$D$14</f>
        <v>Jahr 2019</v>
      </c>
      <c r="E16" s="169">
        <v>399</v>
      </c>
      <c r="F16" s="167">
        <v>0</v>
      </c>
      <c r="G16" s="167">
        <v>0</v>
      </c>
      <c r="H16" s="167">
        <v>0</v>
      </c>
      <c r="I16" s="170">
        <v>399</v>
      </c>
    </row>
    <row r="17" spans="2:9" ht="12.75" hidden="1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hidden="1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hidden="1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hidden="1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hidden="1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hidden="1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hidden="1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hidden="1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hidden="1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hidden="1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hidden="1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hidden="1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hidden="1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hidden="1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hidden="1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hidden="1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hidden="1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hidden="1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hidden="1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hidden="1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hidden="1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hidden="1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hidden="1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hidden="1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hidden="1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hidden="1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hidden="1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hidden="1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hidden="1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hidden="1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hidden="1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hidden="1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hidden="1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hidden="1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hidden="1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hidden="1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hidden="1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hidden="1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hidden="1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hidden="1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hidden="1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hidden="1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hidden="1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hidden="1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hidden="1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hidden="1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hidden="1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hidden="1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hidden="1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hidden="1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hidden="1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hidden="1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hidden="1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hidden="1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hidden="1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hidden="1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hidden="1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hidden="1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hidden="1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hidden="1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hidden="1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hidden="1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hidden="1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hidden="1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hidden="1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hidden="1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hidden="1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hidden="1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30</v>
      </c>
      <c r="F85" s="125">
        <v>0</v>
      </c>
      <c r="G85" s="125">
        <v>0</v>
      </c>
      <c r="H85" s="125">
        <v>0</v>
      </c>
      <c r="I85" s="164">
        <v>30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30</v>
      </c>
      <c r="F86" s="167">
        <v>0</v>
      </c>
      <c r="G86" s="167">
        <v>0</v>
      </c>
      <c r="H86" s="167">
        <v>0</v>
      </c>
      <c r="I86" s="170">
        <v>30</v>
      </c>
    </row>
    <row r="87" spans="2:9" ht="12.75" hidden="1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hidden="1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Al Kamand, Christiana</cp:lastModifiedBy>
  <cp:revision>41</cp:revision>
  <cp:lastPrinted>2015-06-07T11:22:37Z</cp:lastPrinted>
  <dcterms:created xsi:type="dcterms:W3CDTF">2004-12-14T14:06:41Z</dcterms:created>
  <dcterms:modified xsi:type="dcterms:W3CDTF">2020-10-28T07:18:52Z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 GUID">
    <vt:lpwstr>99c8ffa4-c6c9-440c-8d5b-eae1583e1c99</vt:lpwstr>
  </property>
</Properties>
</file>