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\1401\03IR\Reports §28\2020\"/>
    </mc:Choice>
  </mc:AlternateContent>
  <bookViews>
    <workbookView xWindow="0" yWindow="0" windowWidth="24465" windowHeight="12015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F12" i="14"/>
  <c r="F11" i="14"/>
  <c r="D20" i="3" s="1"/>
  <c r="E20" i="3" s="1"/>
  <c r="F10" i="14"/>
  <c r="I9" i="14"/>
  <c r="C89" i="12" s="1"/>
  <c r="F9" i="14"/>
  <c r="F7" i="14"/>
  <c r="F8" i="14" s="1"/>
  <c r="F5" i="14"/>
  <c r="B107" i="13"/>
  <c r="E83" i="13"/>
  <c r="D83" i="13"/>
  <c r="E58" i="13"/>
  <c r="D58" i="13"/>
  <c r="E33" i="13"/>
  <c r="D33" i="13"/>
  <c r="E8" i="13"/>
  <c r="D8" i="13"/>
  <c r="D84" i="12"/>
  <c r="D83" i="12"/>
  <c r="D82" i="12"/>
  <c r="D76" i="12"/>
  <c r="D75" i="12"/>
  <c r="D74" i="12"/>
  <c r="D70" i="12"/>
  <c r="D68" i="12"/>
  <c r="D67" i="12"/>
  <c r="D66" i="12"/>
  <c r="D60" i="12"/>
  <c r="D59" i="12"/>
  <c r="D58" i="12"/>
  <c r="D54" i="12"/>
  <c r="D52" i="12"/>
  <c r="D51" i="12"/>
  <c r="D50" i="12"/>
  <c r="D44" i="12"/>
  <c r="D43" i="12"/>
  <c r="D42" i="12"/>
  <c r="D38" i="12"/>
  <c r="D36" i="12"/>
  <c r="D35" i="12"/>
  <c r="D34" i="12"/>
  <c r="D28" i="12"/>
  <c r="D27" i="12"/>
  <c r="D26" i="12"/>
  <c r="D22" i="12"/>
  <c r="D20" i="12"/>
  <c r="D19" i="12"/>
  <c r="D18" i="12"/>
  <c r="D14" i="12"/>
  <c r="D13" i="12"/>
  <c r="D81" i="12" s="1"/>
  <c r="D87" i="11"/>
  <c r="D79" i="11"/>
  <c r="D78" i="11"/>
  <c r="D71" i="11"/>
  <c r="D63" i="11"/>
  <c r="D62" i="11"/>
  <c r="D55" i="11"/>
  <c r="D48" i="11"/>
  <c r="D47" i="11"/>
  <c r="D39" i="11"/>
  <c r="D32" i="11"/>
  <c r="D31" i="11"/>
  <c r="D30" i="11"/>
  <c r="D26" i="11"/>
  <c r="D23" i="11"/>
  <c r="D15" i="11"/>
  <c r="D14" i="11"/>
  <c r="D80" i="11" s="1"/>
  <c r="D13" i="11"/>
  <c r="D85" i="11" s="1"/>
  <c r="D86" i="10"/>
  <c r="D84" i="10"/>
  <c r="D83" i="10"/>
  <c r="D82" i="10"/>
  <c r="D76" i="10"/>
  <c r="D75" i="10"/>
  <c r="D74" i="10"/>
  <c r="D70" i="10"/>
  <c r="D68" i="10"/>
  <c r="D67" i="10"/>
  <c r="D66" i="10"/>
  <c r="D60" i="10"/>
  <c r="D59" i="10"/>
  <c r="D58" i="10"/>
  <c r="D54" i="10"/>
  <c r="D52" i="10"/>
  <c r="D51" i="10"/>
  <c r="D50" i="10"/>
  <c r="D44" i="10"/>
  <c r="D43" i="10"/>
  <c r="D42" i="10"/>
  <c r="D38" i="10"/>
  <c r="D36" i="10"/>
  <c r="D35" i="10"/>
  <c r="D34" i="10"/>
  <c r="D28" i="10"/>
  <c r="D27" i="10"/>
  <c r="D26" i="10"/>
  <c r="D22" i="10"/>
  <c r="D20" i="10"/>
  <c r="D19" i="10"/>
  <c r="D18" i="10"/>
  <c r="D14" i="10"/>
  <c r="D13" i="10"/>
  <c r="D81" i="10" s="1"/>
  <c r="C89" i="9"/>
  <c r="D87" i="9"/>
  <c r="D86" i="9"/>
  <c r="D81" i="9"/>
  <c r="D77" i="9"/>
  <c r="D73" i="9"/>
  <c r="D71" i="9"/>
  <c r="D65" i="9"/>
  <c r="D61" i="9"/>
  <c r="D59" i="9"/>
  <c r="D57" i="9"/>
  <c r="D55" i="9"/>
  <c r="D53" i="9"/>
  <c r="D49" i="9"/>
  <c r="D47" i="9"/>
  <c r="D46" i="9"/>
  <c r="D45" i="9"/>
  <c r="D43" i="9"/>
  <c r="D39" i="9"/>
  <c r="D37" i="9"/>
  <c r="D35" i="9"/>
  <c r="D33" i="9"/>
  <c r="D31" i="9"/>
  <c r="D30" i="9"/>
  <c r="D27" i="9"/>
  <c r="D23" i="9"/>
  <c r="D22" i="9"/>
  <c r="D21" i="9"/>
  <c r="D19" i="9"/>
  <c r="D17" i="9"/>
  <c r="D14" i="9"/>
  <c r="D13" i="9"/>
  <c r="C435" i="8"/>
  <c r="D430" i="8"/>
  <c r="D426" i="8"/>
  <c r="D418" i="8"/>
  <c r="D412" i="8"/>
  <c r="D410" i="8"/>
  <c r="D408" i="8"/>
  <c r="D396" i="8"/>
  <c r="D395" i="8"/>
  <c r="D387" i="8"/>
  <c r="D386" i="8"/>
  <c r="D374" i="8"/>
  <c r="D372" i="8"/>
  <c r="D370" i="8"/>
  <c r="D366" i="8"/>
  <c r="D356" i="8"/>
  <c r="D354" i="8"/>
  <c r="D347" i="8"/>
  <c r="D346" i="8"/>
  <c r="D334" i="8"/>
  <c r="D332" i="8"/>
  <c r="D328" i="8"/>
  <c r="D310" i="8"/>
  <c r="D307" i="8"/>
  <c r="D306" i="8"/>
  <c r="D294" i="8"/>
  <c r="D292" i="8"/>
  <c r="D284" i="8"/>
  <c r="D272" i="8"/>
  <c r="D270" i="8"/>
  <c r="D267" i="8"/>
  <c r="D264" i="8"/>
  <c r="D254" i="8"/>
  <c r="D251" i="8"/>
  <c r="D244" i="8"/>
  <c r="D232" i="8"/>
  <c r="D230" i="8"/>
  <c r="D226" i="8"/>
  <c r="D220" i="8"/>
  <c r="D212" i="8"/>
  <c r="D208" i="8"/>
  <c r="D204" i="8"/>
  <c r="D192" i="8"/>
  <c r="D190" i="8"/>
  <c r="D182" i="8"/>
  <c r="D180" i="8"/>
  <c r="D170" i="8"/>
  <c r="D168" i="8"/>
  <c r="D164" i="8"/>
  <c r="D162" i="8"/>
  <c r="D152" i="8"/>
  <c r="D148" i="8"/>
  <c r="D142" i="8"/>
  <c r="D140" i="8"/>
  <c r="D130" i="8"/>
  <c r="D128" i="8"/>
  <c r="D118" i="8"/>
  <c r="D110" i="8"/>
  <c r="D106" i="8"/>
  <c r="D102" i="8"/>
  <c r="D100" i="8"/>
  <c r="D90" i="8"/>
  <c r="D84" i="8"/>
  <c r="D76" i="8"/>
  <c r="D73" i="8"/>
  <c r="D71" i="8"/>
  <c r="D63" i="8"/>
  <c r="D59" i="8"/>
  <c r="D58" i="8"/>
  <c r="D50" i="8"/>
  <c r="D44" i="8"/>
  <c r="D36" i="8"/>
  <c r="D34" i="8"/>
  <c r="D33" i="8"/>
  <c r="D26" i="8"/>
  <c r="D25" i="8"/>
  <c r="D20" i="8"/>
  <c r="D13" i="8"/>
  <c r="D12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D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D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D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D378" i="7"/>
  <c r="E377" i="7"/>
  <c r="E376" i="7"/>
  <c r="E375" i="7"/>
  <c r="E374" i="7"/>
  <c r="E373" i="7"/>
  <c r="E372" i="7"/>
  <c r="D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D346" i="7"/>
  <c r="E345" i="7"/>
  <c r="E344" i="7"/>
  <c r="E343" i="7"/>
  <c r="E342" i="7"/>
  <c r="E341" i="7"/>
  <c r="E340" i="7"/>
  <c r="D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D328" i="7"/>
  <c r="E327" i="7"/>
  <c r="E326" i="7"/>
  <c r="E325" i="7"/>
  <c r="E324" i="7"/>
  <c r="E323" i="7"/>
  <c r="E322" i="7"/>
  <c r="D322" i="7"/>
  <c r="E321" i="7"/>
  <c r="E320" i="7"/>
  <c r="E319" i="7"/>
  <c r="E318" i="7"/>
  <c r="E317" i="7"/>
  <c r="D317" i="7"/>
  <c r="E316" i="7"/>
  <c r="E315" i="7"/>
  <c r="E314" i="7"/>
  <c r="E313" i="7"/>
  <c r="E312" i="7"/>
  <c r="E311" i="7"/>
  <c r="E310" i="7"/>
  <c r="D310" i="7"/>
  <c r="E309" i="7"/>
  <c r="E308" i="7"/>
  <c r="E307" i="7"/>
  <c r="E306" i="7"/>
  <c r="D306" i="7"/>
  <c r="E305" i="7"/>
  <c r="E304" i="7"/>
  <c r="D304" i="7"/>
  <c r="E303" i="7"/>
  <c r="E302" i="7"/>
  <c r="E301" i="7"/>
  <c r="E300" i="7"/>
  <c r="E299" i="7"/>
  <c r="E298" i="7"/>
  <c r="E297" i="7"/>
  <c r="E296" i="7"/>
  <c r="E295" i="7"/>
  <c r="E294" i="7"/>
  <c r="D294" i="7"/>
  <c r="E293" i="7"/>
  <c r="E292" i="7"/>
  <c r="E291" i="7"/>
  <c r="E290" i="7"/>
  <c r="D290" i="7"/>
  <c r="E289" i="7"/>
  <c r="E288" i="7"/>
  <c r="D288" i="7"/>
  <c r="E287" i="7"/>
  <c r="E286" i="7"/>
  <c r="E285" i="7"/>
  <c r="E284" i="7"/>
  <c r="E283" i="7"/>
  <c r="E282" i="7"/>
  <c r="E281" i="7"/>
  <c r="E280" i="7"/>
  <c r="E279" i="7"/>
  <c r="E278" i="7"/>
  <c r="D278" i="7"/>
  <c r="E277" i="7"/>
  <c r="E276" i="7"/>
  <c r="E275" i="7"/>
  <c r="E274" i="7"/>
  <c r="D274" i="7"/>
  <c r="E273" i="7"/>
  <c r="E272" i="7"/>
  <c r="D272" i="7"/>
  <c r="E271" i="7"/>
  <c r="E270" i="7"/>
  <c r="E269" i="7"/>
  <c r="E268" i="7"/>
  <c r="E267" i="7"/>
  <c r="E266" i="7"/>
  <c r="E265" i="7"/>
  <c r="E264" i="7"/>
  <c r="E263" i="7"/>
  <c r="E262" i="7"/>
  <c r="D262" i="7"/>
  <c r="E261" i="7"/>
  <c r="E260" i="7"/>
  <c r="E259" i="7"/>
  <c r="E258" i="7"/>
  <c r="D258" i="7"/>
  <c r="E257" i="7"/>
  <c r="E256" i="7"/>
  <c r="D256" i="7"/>
  <c r="E255" i="7"/>
  <c r="E254" i="7"/>
  <c r="E253" i="7"/>
  <c r="E252" i="7"/>
  <c r="E251" i="7"/>
  <c r="E250" i="7"/>
  <c r="E249" i="7"/>
  <c r="E248" i="7"/>
  <c r="E247" i="7"/>
  <c r="E246" i="7"/>
  <c r="D246" i="7"/>
  <c r="E245" i="7"/>
  <c r="E244" i="7"/>
  <c r="E243" i="7"/>
  <c r="E242" i="7"/>
  <c r="D242" i="7"/>
  <c r="E241" i="7"/>
  <c r="E240" i="7"/>
  <c r="D240" i="7"/>
  <c r="E239" i="7"/>
  <c r="E238" i="7"/>
  <c r="E237" i="7"/>
  <c r="E236" i="7"/>
  <c r="E235" i="7"/>
  <c r="E234" i="7"/>
  <c r="E233" i="7"/>
  <c r="E232" i="7"/>
  <c r="E231" i="7"/>
  <c r="E230" i="7"/>
  <c r="D230" i="7"/>
  <c r="E229" i="7"/>
  <c r="E228" i="7"/>
  <c r="E227" i="7"/>
  <c r="E226" i="7"/>
  <c r="D226" i="7"/>
  <c r="E225" i="7"/>
  <c r="E224" i="7"/>
  <c r="D224" i="7"/>
  <c r="E223" i="7"/>
  <c r="E222" i="7"/>
  <c r="E221" i="7"/>
  <c r="E220" i="7"/>
  <c r="E219" i="7"/>
  <c r="E218" i="7"/>
  <c r="E217" i="7"/>
  <c r="E216" i="7"/>
  <c r="E215" i="7"/>
  <c r="E214" i="7"/>
  <c r="D214" i="7"/>
  <c r="E213" i="7"/>
  <c r="E212" i="7"/>
  <c r="E211" i="7"/>
  <c r="E210" i="7"/>
  <c r="D210" i="7"/>
  <c r="E209" i="7"/>
  <c r="E208" i="7"/>
  <c r="D208" i="7"/>
  <c r="E207" i="7"/>
  <c r="E206" i="7"/>
  <c r="E205" i="7"/>
  <c r="E204" i="7"/>
  <c r="E203" i="7"/>
  <c r="E202" i="7"/>
  <c r="E201" i="7"/>
  <c r="E200" i="7"/>
  <c r="E199" i="7"/>
  <c r="E198" i="7"/>
  <c r="D198" i="7"/>
  <c r="E197" i="7"/>
  <c r="E196" i="7"/>
  <c r="E195" i="7"/>
  <c r="E194" i="7"/>
  <c r="D194" i="7"/>
  <c r="E193" i="7"/>
  <c r="E192" i="7"/>
  <c r="D192" i="7"/>
  <c r="E191" i="7"/>
  <c r="E190" i="7"/>
  <c r="E189" i="7"/>
  <c r="E188" i="7"/>
  <c r="E187" i="7"/>
  <c r="E186" i="7"/>
  <c r="E185" i="7"/>
  <c r="E184" i="7"/>
  <c r="E183" i="7"/>
  <c r="E182" i="7"/>
  <c r="D182" i="7"/>
  <c r="E181" i="7"/>
  <c r="E180" i="7"/>
  <c r="E179" i="7"/>
  <c r="E178" i="7"/>
  <c r="D178" i="7"/>
  <c r="E177" i="7"/>
  <c r="E176" i="7"/>
  <c r="D176" i="7"/>
  <c r="E175" i="7"/>
  <c r="E174" i="7"/>
  <c r="E173" i="7"/>
  <c r="E172" i="7"/>
  <c r="E171" i="7"/>
  <c r="E170" i="7"/>
  <c r="E169" i="7"/>
  <c r="E168" i="7"/>
  <c r="E167" i="7"/>
  <c r="E166" i="7"/>
  <c r="D166" i="7"/>
  <c r="E165" i="7"/>
  <c r="E164" i="7"/>
  <c r="E163" i="7"/>
  <c r="E162" i="7"/>
  <c r="D162" i="7"/>
  <c r="E161" i="7"/>
  <c r="E160" i="7"/>
  <c r="D160" i="7"/>
  <c r="E159" i="7"/>
  <c r="E158" i="7"/>
  <c r="E157" i="7"/>
  <c r="E156" i="7"/>
  <c r="E155" i="7"/>
  <c r="E154" i="7"/>
  <c r="E153" i="7"/>
  <c r="E152" i="7"/>
  <c r="E151" i="7"/>
  <c r="E150" i="7"/>
  <c r="D150" i="7"/>
  <c r="E149" i="7"/>
  <c r="E148" i="7"/>
  <c r="E147" i="7"/>
  <c r="E146" i="7"/>
  <c r="D146" i="7"/>
  <c r="E145" i="7"/>
  <c r="E144" i="7"/>
  <c r="D144" i="7"/>
  <c r="E143" i="7"/>
  <c r="E142" i="7"/>
  <c r="E141" i="7"/>
  <c r="E140" i="7"/>
  <c r="E139" i="7"/>
  <c r="E138" i="7"/>
  <c r="E137" i="7"/>
  <c r="E136" i="7"/>
  <c r="E135" i="7"/>
  <c r="E134" i="7"/>
  <c r="D134" i="7"/>
  <c r="E133" i="7"/>
  <c r="E132" i="7"/>
  <c r="E131" i="7"/>
  <c r="E130" i="7"/>
  <c r="D130" i="7"/>
  <c r="E129" i="7"/>
  <c r="E128" i="7"/>
  <c r="D128" i="7"/>
  <c r="E127" i="7"/>
  <c r="E126" i="7"/>
  <c r="E125" i="7"/>
  <c r="E124" i="7"/>
  <c r="E123" i="7"/>
  <c r="D123" i="7"/>
  <c r="E122" i="7"/>
  <c r="E121" i="7"/>
  <c r="E120" i="7"/>
  <c r="E119" i="7"/>
  <c r="D119" i="7"/>
  <c r="E118" i="7"/>
  <c r="E117" i="7"/>
  <c r="E116" i="7"/>
  <c r="E115" i="7"/>
  <c r="D115" i="7"/>
  <c r="E114" i="7"/>
  <c r="E113" i="7"/>
  <c r="E112" i="7"/>
  <c r="E111" i="7"/>
  <c r="D111" i="7"/>
  <c r="E110" i="7"/>
  <c r="E109" i="7"/>
  <c r="E108" i="7"/>
  <c r="E107" i="7"/>
  <c r="D107" i="7"/>
  <c r="E106" i="7"/>
  <c r="E105" i="7"/>
  <c r="E104" i="7"/>
  <c r="E103" i="7"/>
  <c r="D103" i="7"/>
  <c r="E102" i="7"/>
  <c r="E101" i="7"/>
  <c r="E100" i="7"/>
  <c r="E99" i="7"/>
  <c r="D99" i="7"/>
  <c r="E98" i="7"/>
  <c r="E97" i="7"/>
  <c r="E96" i="7"/>
  <c r="E95" i="7"/>
  <c r="D95" i="7"/>
  <c r="E94" i="7"/>
  <c r="E93" i="7"/>
  <c r="E92" i="7"/>
  <c r="E91" i="7"/>
  <c r="D91" i="7"/>
  <c r="E90" i="7"/>
  <c r="E89" i="7"/>
  <c r="E88" i="7"/>
  <c r="E87" i="7"/>
  <c r="D87" i="7"/>
  <c r="E86" i="7"/>
  <c r="E85" i="7"/>
  <c r="E84" i="7"/>
  <c r="E83" i="7"/>
  <c r="D83" i="7"/>
  <c r="E82" i="7"/>
  <c r="E81" i="7"/>
  <c r="E80" i="7"/>
  <c r="E79" i="7"/>
  <c r="D79" i="7"/>
  <c r="E78" i="7"/>
  <c r="E77" i="7"/>
  <c r="E76" i="7"/>
  <c r="E75" i="7"/>
  <c r="D75" i="7"/>
  <c r="E74" i="7"/>
  <c r="E73" i="7"/>
  <c r="E72" i="7"/>
  <c r="E71" i="7"/>
  <c r="D71" i="7"/>
  <c r="E70" i="7"/>
  <c r="E69" i="7"/>
  <c r="E68" i="7"/>
  <c r="E67" i="7"/>
  <c r="D67" i="7"/>
  <c r="E66" i="7"/>
  <c r="E65" i="7"/>
  <c r="E64" i="7"/>
  <c r="E63" i="7"/>
  <c r="D63" i="7"/>
  <c r="E62" i="7"/>
  <c r="E61" i="7"/>
  <c r="E60" i="7"/>
  <c r="E59" i="7"/>
  <c r="D59" i="7"/>
  <c r="E58" i="7"/>
  <c r="E57" i="7"/>
  <c r="E56" i="7"/>
  <c r="E55" i="7"/>
  <c r="D55" i="7"/>
  <c r="E54" i="7"/>
  <c r="E53" i="7"/>
  <c r="E52" i="7"/>
  <c r="E51" i="7"/>
  <c r="D51" i="7"/>
  <c r="E50" i="7"/>
  <c r="E49" i="7"/>
  <c r="E48" i="7"/>
  <c r="E47" i="7"/>
  <c r="D47" i="7"/>
  <c r="E46" i="7"/>
  <c r="E45" i="7"/>
  <c r="E44" i="7"/>
  <c r="E43" i="7"/>
  <c r="D43" i="7"/>
  <c r="E42" i="7"/>
  <c r="E41" i="7"/>
  <c r="E40" i="7"/>
  <c r="E39" i="7"/>
  <c r="D39" i="7"/>
  <c r="E38" i="7"/>
  <c r="E37" i="7"/>
  <c r="E36" i="7"/>
  <c r="E35" i="7"/>
  <c r="D35" i="7"/>
  <c r="E34" i="7"/>
  <c r="E33" i="7"/>
  <c r="E32" i="7"/>
  <c r="E31" i="7"/>
  <c r="D31" i="7"/>
  <c r="E30" i="7"/>
  <c r="E29" i="7"/>
  <c r="E28" i="7"/>
  <c r="E27" i="7"/>
  <c r="D27" i="7"/>
  <c r="E26" i="7"/>
  <c r="E25" i="7"/>
  <c r="E24" i="7"/>
  <c r="E23" i="7"/>
  <c r="D23" i="7"/>
  <c r="E22" i="7"/>
  <c r="E21" i="7"/>
  <c r="E20" i="7"/>
  <c r="E19" i="7"/>
  <c r="D19" i="7"/>
  <c r="E18" i="7"/>
  <c r="E17" i="7"/>
  <c r="E16" i="7"/>
  <c r="E15" i="7"/>
  <c r="D15" i="7"/>
  <c r="E14" i="7"/>
  <c r="E13" i="7"/>
  <c r="D13" i="7"/>
  <c r="E12" i="7"/>
  <c r="D12" i="7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D82" i="6"/>
  <c r="T81" i="6"/>
  <c r="O81" i="6"/>
  <c r="E81" i="6"/>
  <c r="T80" i="6"/>
  <c r="O80" i="6"/>
  <c r="E80" i="6"/>
  <c r="D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D66" i="6"/>
  <c r="T65" i="6"/>
  <c r="O65" i="6"/>
  <c r="E65" i="6"/>
  <c r="T64" i="6"/>
  <c r="O64" i="6"/>
  <c r="E64" i="6"/>
  <c r="D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D50" i="6"/>
  <c r="T49" i="6"/>
  <c r="O49" i="6"/>
  <c r="E49" i="6"/>
  <c r="T48" i="6"/>
  <c r="O48" i="6"/>
  <c r="E48" i="6"/>
  <c r="D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D34" i="6"/>
  <c r="T33" i="6"/>
  <c r="O33" i="6"/>
  <c r="E33" i="6"/>
  <c r="T32" i="6"/>
  <c r="O32" i="6"/>
  <c r="E32" i="6"/>
  <c r="D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D18" i="6"/>
  <c r="T17" i="6"/>
  <c r="O17" i="6"/>
  <c r="E17" i="6"/>
  <c r="T16" i="6"/>
  <c r="O16" i="6"/>
  <c r="E16" i="6"/>
  <c r="D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4" i="6" s="1"/>
  <c r="D11" i="6"/>
  <c r="V10" i="6"/>
  <c r="S10" i="6"/>
  <c r="X10" i="6" s="1"/>
  <c r="R10" i="6"/>
  <c r="W10" i="6" s="1"/>
  <c r="Q10" i="6"/>
  <c r="P10" i="6"/>
  <c r="U10" i="6" s="1"/>
  <c r="U9" i="6"/>
  <c r="O9" i="6"/>
  <c r="T9" i="6" s="1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5" i="5" s="1"/>
  <c r="T12" i="5"/>
  <c r="O12" i="5"/>
  <c r="E12" i="5"/>
  <c r="D12" i="5"/>
  <c r="D86" i="5" s="1"/>
  <c r="D11" i="5"/>
  <c r="W10" i="5"/>
  <c r="V10" i="5"/>
  <c r="U10" i="5"/>
  <c r="S10" i="5"/>
  <c r="X10" i="5" s="1"/>
  <c r="R10" i="5"/>
  <c r="Q10" i="5"/>
  <c r="P10" i="5"/>
  <c r="U9" i="5"/>
  <c r="T9" i="5"/>
  <c r="O9" i="5"/>
  <c r="C92" i="4"/>
  <c r="L91" i="4"/>
  <c r="F91" i="4"/>
  <c r="E91" i="4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F67" i="4"/>
  <c r="E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E55" i="4" s="1"/>
  <c r="F55" i="4"/>
  <c r="L54" i="4"/>
  <c r="F54" i="4"/>
  <c r="E54" i="4"/>
  <c r="L53" i="4"/>
  <c r="E53" i="4" s="1"/>
  <c r="F53" i="4"/>
  <c r="L52" i="4"/>
  <c r="F52" i="4"/>
  <c r="E52" i="4"/>
  <c r="L51" i="4"/>
  <c r="E51" i="4" s="1"/>
  <c r="F51" i="4"/>
  <c r="L50" i="4"/>
  <c r="F50" i="4"/>
  <c r="E50" i="4"/>
  <c r="L49" i="4"/>
  <c r="E49" i="4" s="1"/>
  <c r="F49" i="4"/>
  <c r="L48" i="4"/>
  <c r="F48" i="4"/>
  <c r="E48" i="4"/>
  <c r="L47" i="4"/>
  <c r="E47" i="4" s="1"/>
  <c r="F47" i="4"/>
  <c r="L46" i="4"/>
  <c r="F46" i="4"/>
  <c r="E46" i="4"/>
  <c r="L45" i="4"/>
  <c r="E45" i="4" s="1"/>
  <c r="F45" i="4"/>
  <c r="L44" i="4"/>
  <c r="F44" i="4"/>
  <c r="E44" i="4"/>
  <c r="L43" i="4"/>
  <c r="E43" i="4" s="1"/>
  <c r="F43" i="4"/>
  <c r="L42" i="4"/>
  <c r="F42" i="4"/>
  <c r="E42" i="4"/>
  <c r="L41" i="4"/>
  <c r="E41" i="4" s="1"/>
  <c r="F41" i="4"/>
  <c r="L40" i="4"/>
  <c r="F40" i="4"/>
  <c r="E40" i="4"/>
  <c r="L39" i="4"/>
  <c r="E39" i="4" s="1"/>
  <c r="F39" i="4"/>
  <c r="L38" i="4"/>
  <c r="F38" i="4"/>
  <c r="E38" i="4"/>
  <c r="L37" i="4"/>
  <c r="E37" i="4" s="1"/>
  <c r="F37" i="4"/>
  <c r="L36" i="4"/>
  <c r="F36" i="4"/>
  <c r="E36" i="4"/>
  <c r="L35" i="4"/>
  <c r="E35" i="4" s="1"/>
  <c r="F35" i="4"/>
  <c r="L34" i="4"/>
  <c r="F34" i="4"/>
  <c r="E34" i="4"/>
  <c r="L33" i="4"/>
  <c r="E33" i="4" s="1"/>
  <c r="F33" i="4"/>
  <c r="L32" i="4"/>
  <c r="F32" i="4"/>
  <c r="E32" i="4"/>
  <c r="L31" i="4"/>
  <c r="E31" i="4" s="1"/>
  <c r="F31" i="4"/>
  <c r="L30" i="4"/>
  <c r="F30" i="4"/>
  <c r="E30" i="4"/>
  <c r="L29" i="4"/>
  <c r="E29" i="4" s="1"/>
  <c r="F29" i="4"/>
  <c r="L28" i="4"/>
  <c r="F28" i="4"/>
  <c r="E28" i="4"/>
  <c r="L27" i="4"/>
  <c r="E27" i="4" s="1"/>
  <c r="F27" i="4"/>
  <c r="L26" i="4"/>
  <c r="F26" i="4"/>
  <c r="E26" i="4"/>
  <c r="L25" i="4"/>
  <c r="E25" i="4" s="1"/>
  <c r="F25" i="4"/>
  <c r="L24" i="4"/>
  <c r="F24" i="4"/>
  <c r="E24" i="4"/>
  <c r="L23" i="4"/>
  <c r="E23" i="4" s="1"/>
  <c r="F23" i="4"/>
  <c r="L22" i="4"/>
  <c r="F22" i="4"/>
  <c r="E22" i="4"/>
  <c r="L21" i="4"/>
  <c r="E21" i="4" s="1"/>
  <c r="F21" i="4"/>
  <c r="L20" i="4"/>
  <c r="F20" i="4"/>
  <c r="E20" i="4"/>
  <c r="L19" i="4"/>
  <c r="E19" i="4" s="1"/>
  <c r="F19" i="4"/>
  <c r="L18" i="4"/>
  <c r="F18" i="4"/>
  <c r="E18" i="4"/>
  <c r="D18" i="4"/>
  <c r="L17" i="4"/>
  <c r="E17" i="4" s="1"/>
  <c r="F17" i="4"/>
  <c r="D17" i="4"/>
  <c r="D91" i="4" s="1"/>
  <c r="L16" i="4"/>
  <c r="F16" i="4"/>
  <c r="E16" i="4"/>
  <c r="D16" i="4"/>
  <c r="D84" i="4" s="1"/>
  <c r="E15" i="4"/>
  <c r="T15" i="4" s="1"/>
  <c r="D15" i="4"/>
  <c r="R14" i="4"/>
  <c r="Q14" i="4"/>
  <c r="G13" i="4"/>
  <c r="M13" i="4" s="1"/>
  <c r="F13" i="4"/>
  <c r="L13" i="4" s="1"/>
  <c r="B53" i="3"/>
  <c r="B52" i="3"/>
  <c r="E48" i="3"/>
  <c r="D48" i="3"/>
  <c r="E43" i="3"/>
  <c r="D43" i="3"/>
  <c r="E36" i="3"/>
  <c r="D36" i="3"/>
  <c r="E31" i="3"/>
  <c r="D31" i="3"/>
  <c r="E24" i="3"/>
  <c r="D24" i="3"/>
  <c r="E19" i="3"/>
  <c r="D19" i="3"/>
  <c r="E13" i="3"/>
  <c r="D13" i="3"/>
  <c r="E7" i="3"/>
  <c r="D7" i="3"/>
  <c r="B60" i="2"/>
  <c r="G48" i="2"/>
  <c r="F48" i="2"/>
  <c r="F47" i="2"/>
  <c r="D47" i="2"/>
  <c r="G35" i="2"/>
  <c r="F35" i="2"/>
  <c r="F34" i="2"/>
  <c r="D34" i="2"/>
  <c r="G22" i="2"/>
  <c r="F22" i="2"/>
  <c r="F21" i="2"/>
  <c r="D21" i="2"/>
  <c r="G9" i="2"/>
  <c r="F9" i="2"/>
  <c r="F8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C60" i="1"/>
  <c r="C64" i="1" s="1"/>
  <c r="I59" i="1"/>
  <c r="E59" i="1"/>
  <c r="G59" i="1" s="1"/>
  <c r="D59" i="1"/>
  <c r="H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I46" i="1"/>
  <c r="H46" i="1"/>
  <c r="G46" i="1"/>
  <c r="F46" i="1"/>
  <c r="E46" i="1"/>
  <c r="D46" i="1"/>
  <c r="B43" i="1"/>
  <c r="G42" i="1"/>
  <c r="F42" i="1"/>
  <c r="E42" i="1"/>
  <c r="D42" i="1"/>
  <c r="G39" i="1"/>
  <c r="F39" i="1"/>
  <c r="E39" i="1"/>
  <c r="D39" i="1"/>
  <c r="I38" i="1"/>
  <c r="I39" i="1" s="1"/>
  <c r="H38" i="1"/>
  <c r="H39" i="1" s="1"/>
  <c r="G38" i="1"/>
  <c r="F38" i="1"/>
  <c r="E38" i="1"/>
  <c r="D38" i="1"/>
  <c r="E33" i="1"/>
  <c r="I33" i="1" s="1"/>
  <c r="D33" i="1"/>
  <c r="H33" i="1" s="1"/>
  <c r="B30" i="1"/>
  <c r="G29" i="1"/>
  <c r="F29" i="1"/>
  <c r="E29" i="1"/>
  <c r="D29" i="1"/>
  <c r="I26" i="1"/>
  <c r="H26" i="1"/>
  <c r="D26" i="1"/>
  <c r="I25" i="1"/>
  <c r="H25" i="1"/>
  <c r="G25" i="1"/>
  <c r="G26" i="1" s="1"/>
  <c r="F25" i="1"/>
  <c r="F26" i="1" s="1"/>
  <c r="E25" i="1"/>
  <c r="E26" i="1" s="1"/>
  <c r="D25" i="1"/>
  <c r="C21" i="1"/>
  <c r="C25" i="1" s="1"/>
  <c r="I20" i="1"/>
  <c r="H20" i="1"/>
  <c r="E20" i="1"/>
  <c r="G20" i="1" s="1"/>
  <c r="D20" i="1"/>
  <c r="F20" i="1" s="1"/>
  <c r="B16" i="1"/>
  <c r="G15" i="4" l="1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D14" i="6"/>
  <c r="D30" i="6"/>
  <c r="D46" i="6"/>
  <c r="D62" i="6"/>
  <c r="D78" i="6"/>
  <c r="D20" i="4"/>
  <c r="D40" i="4"/>
  <c r="D64" i="4"/>
  <c r="D86" i="4"/>
  <c r="G33" i="1"/>
  <c r="H15" i="4"/>
  <c r="D28" i="6"/>
  <c r="D44" i="6"/>
  <c r="D60" i="6"/>
  <c r="D76" i="6"/>
  <c r="D26" i="4"/>
  <c r="D42" i="4"/>
  <c r="D56" i="4"/>
  <c r="D78" i="4"/>
  <c r="C47" i="1"/>
  <c r="C63" i="1"/>
  <c r="D32" i="3"/>
  <c r="E32" i="3" s="1"/>
  <c r="I15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26" i="6"/>
  <c r="D42" i="6"/>
  <c r="D58" i="6"/>
  <c r="D74" i="6"/>
  <c r="D22" i="4"/>
  <c r="D28" i="4"/>
  <c r="D30" i="4"/>
  <c r="D34" i="4"/>
  <c r="D36" i="4"/>
  <c r="D46" i="4"/>
  <c r="D48" i="4"/>
  <c r="D52" i="4"/>
  <c r="D54" i="4"/>
  <c r="D62" i="4"/>
  <c r="D68" i="4"/>
  <c r="D74" i="4"/>
  <c r="D82" i="4"/>
  <c r="D90" i="4"/>
  <c r="F15" i="4"/>
  <c r="E12" i="10"/>
  <c r="E12" i="12"/>
  <c r="E12" i="9"/>
  <c r="E11" i="8"/>
  <c r="E12" i="11"/>
  <c r="E11" i="7"/>
  <c r="E11" i="6"/>
  <c r="C22" i="1"/>
  <c r="F33" i="1"/>
  <c r="C62" i="1"/>
  <c r="C24" i="1"/>
  <c r="D10" i="2"/>
  <c r="D23" i="2"/>
  <c r="D36" i="2"/>
  <c r="D49" i="2"/>
  <c r="D8" i="3"/>
  <c r="E8" i="3" s="1"/>
  <c r="J15" i="4"/>
  <c r="D87" i="5"/>
  <c r="D24" i="6"/>
  <c r="D40" i="6"/>
  <c r="D56" i="6"/>
  <c r="D72" i="6"/>
  <c r="D32" i="4"/>
  <c r="D44" i="4"/>
  <c r="D50" i="4"/>
  <c r="D58" i="4"/>
  <c r="D66" i="4"/>
  <c r="D70" i="4"/>
  <c r="D72" i="4"/>
  <c r="D76" i="4"/>
  <c r="D80" i="4"/>
  <c r="D88" i="4"/>
  <c r="C61" i="1"/>
  <c r="C67" i="1"/>
  <c r="C28" i="1"/>
  <c r="D44" i="3"/>
  <c r="E44" i="3" s="1"/>
  <c r="C23" i="1"/>
  <c r="F59" i="1"/>
  <c r="C34" i="1"/>
  <c r="K15" i="4"/>
  <c r="S15" i="4"/>
  <c r="E11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22" i="6"/>
  <c r="D38" i="6"/>
  <c r="D54" i="6"/>
  <c r="D70" i="6"/>
  <c r="D86" i="6"/>
  <c r="D24" i="4"/>
  <c r="D38" i="4"/>
  <c r="D60" i="4"/>
  <c r="L15" i="4"/>
  <c r="D20" i="6"/>
  <c r="D36" i="6"/>
  <c r="D52" i="6"/>
  <c r="D68" i="6"/>
  <c r="D426" i="7"/>
  <c r="D408" i="7"/>
  <c r="D394" i="7"/>
  <c r="D376" i="7"/>
  <c r="D362" i="7"/>
  <c r="D344" i="7"/>
  <c r="D330" i="7"/>
  <c r="D312" i="7"/>
  <c r="D430" i="7"/>
  <c r="D412" i="7"/>
  <c r="D398" i="7"/>
  <c r="D380" i="7"/>
  <c r="D366" i="7"/>
  <c r="D348" i="7"/>
  <c r="D334" i="7"/>
  <c r="D316" i="7"/>
  <c r="D416" i="7"/>
  <c r="D402" i="7"/>
  <c r="D384" i="7"/>
  <c r="D370" i="7"/>
  <c r="D352" i="7"/>
  <c r="D338" i="7"/>
  <c r="D320" i="7"/>
  <c r="D420" i="7"/>
  <c r="D406" i="7"/>
  <c r="D388" i="7"/>
  <c r="D374" i="7"/>
  <c r="D356" i="7"/>
  <c r="D342" i="7"/>
  <c r="D324" i="7"/>
  <c r="D428" i="7"/>
  <c r="D414" i="7"/>
  <c r="D396" i="7"/>
  <c r="D382" i="7"/>
  <c r="D364" i="7"/>
  <c r="D350" i="7"/>
  <c r="D332" i="7"/>
  <c r="D318" i="7"/>
  <c r="D16" i="7"/>
  <c r="D20" i="7"/>
  <c r="D24" i="7"/>
  <c r="D28" i="7"/>
  <c r="D32" i="7"/>
  <c r="D36" i="7"/>
  <c r="D40" i="7"/>
  <c r="D44" i="7"/>
  <c r="D48" i="7"/>
  <c r="D52" i="7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40" i="7"/>
  <c r="D156" i="7"/>
  <c r="D172" i="7"/>
  <c r="D188" i="7"/>
  <c r="D204" i="7"/>
  <c r="D220" i="7"/>
  <c r="D236" i="7"/>
  <c r="D252" i="7"/>
  <c r="D268" i="7"/>
  <c r="D284" i="7"/>
  <c r="D300" i="7"/>
  <c r="D336" i="7"/>
  <c r="D354" i="7"/>
  <c r="D360" i="7"/>
  <c r="D404" i="7"/>
  <c r="D410" i="7"/>
  <c r="D12" i="10"/>
  <c r="D12" i="12"/>
  <c r="D11" i="8"/>
  <c r="D12" i="11"/>
  <c r="D12" i="9"/>
  <c r="F13" i="14"/>
  <c r="D368" i="7"/>
  <c r="D386" i="7"/>
  <c r="D392" i="7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1" i="7"/>
  <c r="D427" i="7"/>
  <c r="D423" i="7"/>
  <c r="D419" i="7"/>
  <c r="D415" i="7"/>
  <c r="D411" i="7"/>
  <c r="D407" i="7"/>
  <c r="D403" i="7"/>
  <c r="D399" i="7"/>
  <c r="D395" i="7"/>
  <c r="D391" i="7"/>
  <c r="D387" i="7"/>
  <c r="D383" i="7"/>
  <c r="D379" i="7"/>
  <c r="D375" i="7"/>
  <c r="D371" i="7"/>
  <c r="D367" i="7"/>
  <c r="D363" i="7"/>
  <c r="D359" i="7"/>
  <c r="D355" i="7"/>
  <c r="D351" i="7"/>
  <c r="D347" i="7"/>
  <c r="D343" i="7"/>
  <c r="D339" i="7"/>
  <c r="D335" i="7"/>
  <c r="D331" i="7"/>
  <c r="D327" i="7"/>
  <c r="D323" i="7"/>
  <c r="D319" i="7"/>
  <c r="D315" i="7"/>
  <c r="D311" i="7"/>
  <c r="D417" i="7"/>
  <c r="D385" i="7"/>
  <c r="D353" i="7"/>
  <c r="D321" i="7"/>
  <c r="D421" i="7"/>
  <c r="D389" i="7"/>
  <c r="D357" i="7"/>
  <c r="D325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247" i="7"/>
  <c r="D243" i="7"/>
  <c r="D239" i="7"/>
  <c r="D235" i="7"/>
  <c r="D231" i="7"/>
  <c r="D227" i="7"/>
  <c r="D223" i="7"/>
  <c r="D219" i="7"/>
  <c r="D215" i="7"/>
  <c r="D211" i="7"/>
  <c r="D207" i="7"/>
  <c r="D203" i="7"/>
  <c r="D199" i="7"/>
  <c r="D195" i="7"/>
  <c r="D191" i="7"/>
  <c r="D187" i="7"/>
  <c r="D183" i="7"/>
  <c r="D179" i="7"/>
  <c r="D175" i="7"/>
  <c r="D171" i="7"/>
  <c r="D167" i="7"/>
  <c r="D163" i="7"/>
  <c r="D159" i="7"/>
  <c r="D155" i="7"/>
  <c r="D151" i="7"/>
  <c r="D147" i="7"/>
  <c r="D143" i="7"/>
  <c r="D139" i="7"/>
  <c r="D135" i="7"/>
  <c r="D131" i="7"/>
  <c r="D127" i="7"/>
  <c r="D425" i="7"/>
  <c r="D393" i="7"/>
  <c r="D361" i="7"/>
  <c r="D329" i="7"/>
  <c r="D429" i="7"/>
  <c r="D397" i="7"/>
  <c r="D365" i="7"/>
  <c r="D333" i="7"/>
  <c r="D405" i="7"/>
  <c r="D373" i="7"/>
  <c r="D341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241" i="7"/>
  <c r="D237" i="7"/>
  <c r="D233" i="7"/>
  <c r="D229" i="7"/>
  <c r="D225" i="7"/>
  <c r="D221" i="7"/>
  <c r="D217" i="7"/>
  <c r="D213" i="7"/>
  <c r="D209" i="7"/>
  <c r="D205" i="7"/>
  <c r="D201" i="7"/>
  <c r="D197" i="7"/>
  <c r="D193" i="7"/>
  <c r="D189" i="7"/>
  <c r="D185" i="7"/>
  <c r="D181" i="7"/>
  <c r="D177" i="7"/>
  <c r="D173" i="7"/>
  <c r="D169" i="7"/>
  <c r="D165" i="7"/>
  <c r="D161" i="7"/>
  <c r="D157" i="7"/>
  <c r="D153" i="7"/>
  <c r="D149" i="7"/>
  <c r="D145" i="7"/>
  <c r="D141" i="7"/>
  <c r="D137" i="7"/>
  <c r="D133" i="7"/>
  <c r="D129" i="7"/>
  <c r="D125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36" i="7"/>
  <c r="D152" i="7"/>
  <c r="D168" i="7"/>
  <c r="D184" i="7"/>
  <c r="D200" i="7"/>
  <c r="D216" i="7"/>
  <c r="D232" i="7"/>
  <c r="D248" i="7"/>
  <c r="D264" i="7"/>
  <c r="D280" i="7"/>
  <c r="D296" i="7"/>
  <c r="D337" i="7"/>
  <c r="D349" i="7"/>
  <c r="D400" i="7"/>
  <c r="D418" i="7"/>
  <c r="D424" i="7"/>
  <c r="D126" i="7"/>
  <c r="D142" i="7"/>
  <c r="D158" i="7"/>
  <c r="D174" i="7"/>
  <c r="D190" i="7"/>
  <c r="D206" i="7"/>
  <c r="D222" i="7"/>
  <c r="D238" i="7"/>
  <c r="D254" i="7"/>
  <c r="D270" i="7"/>
  <c r="D286" i="7"/>
  <c r="D302" i="7"/>
  <c r="D313" i="7"/>
  <c r="D369" i="7"/>
  <c r="D381" i="7"/>
  <c r="D432" i="7"/>
  <c r="D433" i="8"/>
  <c r="D425" i="8"/>
  <c r="D417" i="8"/>
  <c r="D409" i="8"/>
  <c r="D401" i="8"/>
  <c r="D393" i="8"/>
  <c r="D385" i="8"/>
  <c r="D377" i="8"/>
  <c r="D369" i="8"/>
  <c r="D361" i="8"/>
  <c r="D353" i="8"/>
  <c r="D345" i="8"/>
  <c r="D337" i="8"/>
  <c r="D329" i="8"/>
  <c r="D321" i="8"/>
  <c r="D313" i="8"/>
  <c r="D305" i="8"/>
  <c r="D297" i="8"/>
  <c r="D289" i="8"/>
  <c r="D281" i="8"/>
  <c r="D273" i="8"/>
  <c r="D265" i="8"/>
  <c r="D257" i="8"/>
  <c r="D249" i="8"/>
  <c r="D241" i="8"/>
  <c r="D233" i="8"/>
  <c r="D225" i="8"/>
  <c r="D217" i="8"/>
  <c r="D209" i="8"/>
  <c r="D201" i="8"/>
  <c r="D193" i="8"/>
  <c r="D185" i="8"/>
  <c r="D177" i="8"/>
  <c r="D169" i="8"/>
  <c r="D161" i="8"/>
  <c r="D153" i="8"/>
  <c r="D145" i="8"/>
  <c r="D137" i="8"/>
  <c r="D129" i="8"/>
  <c r="D121" i="8"/>
  <c r="D113" i="8"/>
  <c r="D105" i="8"/>
  <c r="D431" i="8"/>
  <c r="D423" i="8"/>
  <c r="D415" i="8"/>
  <c r="D407" i="8"/>
  <c r="D399" i="8"/>
  <c r="D391" i="8"/>
  <c r="D383" i="8"/>
  <c r="D375" i="8"/>
  <c r="D367" i="8"/>
  <c r="D359" i="8"/>
  <c r="D351" i="8"/>
  <c r="D343" i="8"/>
  <c r="D335" i="8"/>
  <c r="D327" i="8"/>
  <c r="D319" i="8"/>
  <c r="D311" i="8"/>
  <c r="D303" i="8"/>
  <c r="D295" i="8"/>
  <c r="D287" i="8"/>
  <c r="D279" i="8"/>
  <c r="D271" i="8"/>
  <c r="D263" i="8"/>
  <c r="D255" i="8"/>
  <c r="D247" i="8"/>
  <c r="D239" i="8"/>
  <c r="D231" i="8"/>
  <c r="D223" i="8"/>
  <c r="D215" i="8"/>
  <c r="D207" i="8"/>
  <c r="D199" i="8"/>
  <c r="D191" i="8"/>
  <c r="D183" i="8"/>
  <c r="D175" i="8"/>
  <c r="D167" i="8"/>
  <c r="D159" i="8"/>
  <c r="D151" i="8"/>
  <c r="D143" i="8"/>
  <c r="D135" i="8"/>
  <c r="D127" i="8"/>
  <c r="D119" i="8"/>
  <c r="D111" i="8"/>
  <c r="D103" i="8"/>
  <c r="D95" i="8"/>
  <c r="D429" i="8"/>
  <c r="D421" i="8"/>
  <c r="D413" i="8"/>
  <c r="D405" i="8"/>
  <c r="D397" i="8"/>
  <c r="D389" i="8"/>
  <c r="D381" i="8"/>
  <c r="D373" i="8"/>
  <c r="D365" i="8"/>
  <c r="D357" i="8"/>
  <c r="D349" i="8"/>
  <c r="D341" i="8"/>
  <c r="D333" i="8"/>
  <c r="D325" i="8"/>
  <c r="D317" i="8"/>
  <c r="D309" i="8"/>
  <c r="D301" i="8"/>
  <c r="D293" i="8"/>
  <c r="D285" i="8"/>
  <c r="D277" i="8"/>
  <c r="D269" i="8"/>
  <c r="D261" i="8"/>
  <c r="D253" i="8"/>
  <c r="D245" i="8"/>
  <c r="D237" i="8"/>
  <c r="D229" i="8"/>
  <c r="D221" i="8"/>
  <c r="D213" i="8"/>
  <c r="D205" i="8"/>
  <c r="D197" i="8"/>
  <c r="D189" i="8"/>
  <c r="D181" i="8"/>
  <c r="D173" i="8"/>
  <c r="D165" i="8"/>
  <c r="D157" i="8"/>
  <c r="D149" i="8"/>
  <c r="D141" i="8"/>
  <c r="D133" i="8"/>
  <c r="D125" i="8"/>
  <c r="D117" i="8"/>
  <c r="D109" i="8"/>
  <c r="D101" i="8"/>
  <c r="D93" i="8"/>
  <c r="D85" i="8"/>
  <c r="D419" i="8"/>
  <c r="D355" i="8"/>
  <c r="D291" i="8"/>
  <c r="D227" i="8"/>
  <c r="D163" i="8"/>
  <c r="D99" i="8"/>
  <c r="D89" i="8"/>
  <c r="D403" i="8"/>
  <c r="D339" i="8"/>
  <c r="D275" i="8"/>
  <c r="D211" i="8"/>
  <c r="D147" i="8"/>
  <c r="D97" i="8"/>
  <c r="D87" i="8"/>
  <c r="D427" i="8"/>
  <c r="D363" i="8"/>
  <c r="D299" i="8"/>
  <c r="D235" i="8"/>
  <c r="D171" i="8"/>
  <c r="D107" i="8"/>
  <c r="D77" i="8"/>
  <c r="D69" i="8"/>
  <c r="D61" i="8"/>
  <c r="D53" i="8"/>
  <c r="D45" i="8"/>
  <c r="D37" i="8"/>
  <c r="D29" i="8"/>
  <c r="D259" i="8"/>
  <c r="D219" i="8"/>
  <c r="D179" i="8"/>
  <c r="D139" i="8"/>
  <c r="D57" i="8"/>
  <c r="D43" i="8"/>
  <c r="D31" i="8"/>
  <c r="D19" i="8"/>
  <c r="D195" i="8"/>
  <c r="D155" i="8"/>
  <c r="D115" i="8"/>
  <c r="D81" i="8"/>
  <c r="D67" i="8"/>
  <c r="D55" i="8"/>
  <c r="D379" i="8"/>
  <c r="D131" i="8"/>
  <c r="D79" i="8"/>
  <c r="D41" i="8"/>
  <c r="D27" i="8"/>
  <c r="D17" i="8"/>
  <c r="D315" i="8"/>
  <c r="D91" i="8"/>
  <c r="D65" i="8"/>
  <c r="D51" i="8"/>
  <c r="D39" i="8"/>
  <c r="D15" i="8"/>
  <c r="D411" i="8"/>
  <c r="D371" i="8"/>
  <c r="D331" i="8"/>
  <c r="D187" i="8"/>
  <c r="D49" i="8"/>
  <c r="D35" i="8"/>
  <c r="D23" i="8"/>
  <c r="D75" i="8"/>
  <c r="D323" i="8"/>
  <c r="D14" i="7"/>
  <c r="D18" i="7"/>
  <c r="D22" i="7"/>
  <c r="D26" i="7"/>
  <c r="D30" i="7"/>
  <c r="D34" i="7"/>
  <c r="D38" i="7"/>
  <c r="D42" i="7"/>
  <c r="D46" i="7"/>
  <c r="D50" i="7"/>
  <c r="D54" i="7"/>
  <c r="D58" i="7"/>
  <c r="D62" i="7"/>
  <c r="D66" i="7"/>
  <c r="D70" i="7"/>
  <c r="D74" i="7"/>
  <c r="D78" i="7"/>
  <c r="D82" i="7"/>
  <c r="D86" i="7"/>
  <c r="D90" i="7"/>
  <c r="D94" i="7"/>
  <c r="D98" i="7"/>
  <c r="D102" i="7"/>
  <c r="D106" i="7"/>
  <c r="D110" i="7"/>
  <c r="D114" i="7"/>
  <c r="D118" i="7"/>
  <c r="D122" i="7"/>
  <c r="D132" i="7"/>
  <c r="D148" i="7"/>
  <c r="D164" i="7"/>
  <c r="D180" i="7"/>
  <c r="D196" i="7"/>
  <c r="D212" i="7"/>
  <c r="D228" i="7"/>
  <c r="D244" i="7"/>
  <c r="D260" i="7"/>
  <c r="D276" i="7"/>
  <c r="D292" i="7"/>
  <c r="D308" i="7"/>
  <c r="D326" i="7"/>
  <c r="D345" i="7"/>
  <c r="D401" i="7"/>
  <c r="D413" i="7"/>
  <c r="D47" i="8"/>
  <c r="D203" i="8"/>
  <c r="D243" i="8"/>
  <c r="D283" i="8"/>
  <c r="D138" i="7"/>
  <c r="D154" i="7"/>
  <c r="D170" i="7"/>
  <c r="D186" i="7"/>
  <c r="D202" i="7"/>
  <c r="D218" i="7"/>
  <c r="D234" i="7"/>
  <c r="D250" i="7"/>
  <c r="D266" i="7"/>
  <c r="D282" i="7"/>
  <c r="D298" i="7"/>
  <c r="D314" i="7"/>
  <c r="D358" i="7"/>
  <c r="D377" i="7"/>
  <c r="D433" i="7"/>
  <c r="D21" i="8"/>
  <c r="D83" i="8"/>
  <c r="D123" i="8"/>
  <c r="D432" i="8"/>
  <c r="D406" i="8"/>
  <c r="D394" i="8"/>
  <c r="D380" i="8"/>
  <c r="D368" i="8"/>
  <c r="D342" i="8"/>
  <c r="D330" i="8"/>
  <c r="D316" i="8"/>
  <c r="D304" i="8"/>
  <c r="D278" i="8"/>
  <c r="D266" i="8"/>
  <c r="D252" i="8"/>
  <c r="D240" i="8"/>
  <c r="D214" i="8"/>
  <c r="D202" i="8"/>
  <c r="D188" i="8"/>
  <c r="D176" i="8"/>
  <c r="D150" i="8"/>
  <c r="D138" i="8"/>
  <c r="D124" i="8"/>
  <c r="D112" i="8"/>
  <c r="D80" i="8"/>
  <c r="D72" i="8"/>
  <c r="D64" i="8"/>
  <c r="D56" i="8"/>
  <c r="D48" i="8"/>
  <c r="D40" i="8"/>
  <c r="D32" i="8"/>
  <c r="D24" i="8"/>
  <c r="D16" i="8"/>
  <c r="D428" i="8"/>
  <c r="D416" i="8"/>
  <c r="D390" i="8"/>
  <c r="D378" i="8"/>
  <c r="D364" i="8"/>
  <c r="D352" i="8"/>
  <c r="D326" i="8"/>
  <c r="D314" i="8"/>
  <c r="D300" i="8"/>
  <c r="D288" i="8"/>
  <c r="D262" i="8"/>
  <c r="D250" i="8"/>
  <c r="D236" i="8"/>
  <c r="D224" i="8"/>
  <c r="D198" i="8"/>
  <c r="D186" i="8"/>
  <c r="D172" i="8"/>
  <c r="D160" i="8"/>
  <c r="D134" i="8"/>
  <c r="D122" i="8"/>
  <c r="D108" i="8"/>
  <c r="D78" i="8"/>
  <c r="D70" i="8"/>
  <c r="D62" i="8"/>
  <c r="D54" i="8"/>
  <c r="D46" i="8"/>
  <c r="D38" i="8"/>
  <c r="D30" i="8"/>
  <c r="D22" i="8"/>
  <c r="D14" i="8"/>
  <c r="D414" i="8"/>
  <c r="D402" i="8"/>
  <c r="D388" i="8"/>
  <c r="D376" i="8"/>
  <c r="D350" i="8"/>
  <c r="D338" i="8"/>
  <c r="D324" i="8"/>
  <c r="D312" i="8"/>
  <c r="D286" i="8"/>
  <c r="D274" i="8"/>
  <c r="D260" i="8"/>
  <c r="D248" i="8"/>
  <c r="D222" i="8"/>
  <c r="D210" i="8"/>
  <c r="D196" i="8"/>
  <c r="D184" i="8"/>
  <c r="D158" i="8"/>
  <c r="D146" i="8"/>
  <c r="D132" i="8"/>
  <c r="D120" i="8"/>
  <c r="D96" i="8"/>
  <c r="D86" i="8"/>
  <c r="D60" i="8"/>
  <c r="D74" i="8"/>
  <c r="D88" i="8"/>
  <c r="D104" i="8"/>
  <c r="D126" i="8"/>
  <c r="D144" i="8"/>
  <c r="D166" i="8"/>
  <c r="D206" i="8"/>
  <c r="D228" i="8"/>
  <c r="D246" i="8"/>
  <c r="D268" i="8"/>
  <c r="D290" i="8"/>
  <c r="D308" i="8"/>
  <c r="D348" i="8"/>
  <c r="D392" i="8"/>
  <c r="D58" i="11"/>
  <c r="D84" i="11"/>
  <c r="D76" i="11"/>
  <c r="D68" i="11"/>
  <c r="D60" i="11"/>
  <c r="D52" i="11"/>
  <c r="D44" i="11"/>
  <c r="D36" i="11"/>
  <c r="D28" i="11"/>
  <c r="D20" i="11"/>
  <c r="D88" i="11"/>
  <c r="D72" i="11"/>
  <c r="D56" i="11"/>
  <c r="D40" i="11"/>
  <c r="D24" i="11"/>
  <c r="D86" i="11"/>
  <c r="D70" i="11"/>
  <c r="D54" i="11"/>
  <c r="D38" i="11"/>
  <c r="D22" i="11"/>
  <c r="D82" i="11"/>
  <c r="D66" i="11"/>
  <c r="D50" i="11"/>
  <c r="D34" i="11"/>
  <c r="D18" i="11"/>
  <c r="D52" i="8"/>
  <c r="D66" i="8"/>
  <c r="D92" i="8"/>
  <c r="D114" i="8"/>
  <c r="D154" i="8"/>
  <c r="D174" i="8"/>
  <c r="D194" i="8"/>
  <c r="D216" i="8"/>
  <c r="D234" i="8"/>
  <c r="D256" i="8"/>
  <c r="D276" i="8"/>
  <c r="D296" i="8"/>
  <c r="D318" i="8"/>
  <c r="D336" i="8"/>
  <c r="D358" i="8"/>
  <c r="D398" i="8"/>
  <c r="D420" i="8"/>
  <c r="D42" i="11"/>
  <c r="D64" i="11"/>
  <c r="D18" i="8"/>
  <c r="D28" i="8"/>
  <c r="D42" i="8"/>
  <c r="D94" i="8"/>
  <c r="D136" i="8"/>
  <c r="D178" i="8"/>
  <c r="D218" i="8"/>
  <c r="D238" i="8"/>
  <c r="D258" i="8"/>
  <c r="D280" i="8"/>
  <c r="D298" i="8"/>
  <c r="D320" i="8"/>
  <c r="D340" i="8"/>
  <c r="D360" i="8"/>
  <c r="D382" i="8"/>
  <c r="D400" i="8"/>
  <c r="D422" i="8"/>
  <c r="D16" i="11"/>
  <c r="D46" i="11"/>
  <c r="D68" i="8"/>
  <c r="D82" i="8"/>
  <c r="D98" i="8"/>
  <c r="D116" i="8"/>
  <c r="D156" i="8"/>
  <c r="D200" i="8"/>
  <c r="D242" i="8"/>
  <c r="D282" i="8"/>
  <c r="D302" i="8"/>
  <c r="D322" i="8"/>
  <c r="D344" i="8"/>
  <c r="D362" i="8"/>
  <c r="D384" i="8"/>
  <c r="D404" i="8"/>
  <c r="D424" i="8"/>
  <c r="D84" i="9"/>
  <c r="D76" i="9"/>
  <c r="D68" i="9"/>
  <c r="D60" i="9"/>
  <c r="D52" i="9"/>
  <c r="D44" i="9"/>
  <c r="D36" i="9"/>
  <c r="D28" i="9"/>
  <c r="D20" i="9"/>
  <c r="D82" i="9"/>
  <c r="D74" i="9"/>
  <c r="D66" i="9"/>
  <c r="D58" i="9"/>
  <c r="D50" i="9"/>
  <c r="D42" i="9"/>
  <c r="D34" i="9"/>
  <c r="D26" i="9"/>
  <c r="D18" i="9"/>
  <c r="D88" i="9"/>
  <c r="D80" i="9"/>
  <c r="D72" i="9"/>
  <c r="D64" i="9"/>
  <c r="D56" i="9"/>
  <c r="D48" i="9"/>
  <c r="D40" i="9"/>
  <c r="D32" i="9"/>
  <c r="D24" i="9"/>
  <c r="D16" i="9"/>
  <c r="D54" i="9"/>
  <c r="D38" i="9"/>
  <c r="D78" i="9"/>
  <c r="D62" i="9"/>
  <c r="D70" i="9"/>
  <c r="D74" i="11"/>
  <c r="D83" i="9"/>
  <c r="D75" i="9"/>
  <c r="D67" i="9"/>
  <c r="D25" i="9"/>
  <c r="D51" i="9"/>
  <c r="D63" i="9"/>
  <c r="D79" i="9"/>
  <c r="D88" i="12"/>
  <c r="D80" i="12"/>
  <c r="D72" i="12"/>
  <c r="D64" i="12"/>
  <c r="D56" i="12"/>
  <c r="D48" i="12"/>
  <c r="D40" i="12"/>
  <c r="D32" i="12"/>
  <c r="D24" i="12"/>
  <c r="D16" i="12"/>
  <c r="D86" i="12"/>
  <c r="D30" i="12"/>
  <c r="D46" i="12"/>
  <c r="D62" i="12"/>
  <c r="D78" i="12"/>
  <c r="D15" i="9"/>
  <c r="D29" i="9"/>
  <c r="D41" i="9"/>
  <c r="D69" i="9"/>
  <c r="D85" i="9"/>
  <c r="D88" i="10"/>
  <c r="D80" i="10"/>
  <c r="D72" i="10"/>
  <c r="D64" i="10"/>
  <c r="D56" i="10"/>
  <c r="D48" i="10"/>
  <c r="D40" i="10"/>
  <c r="D32" i="10"/>
  <c r="D24" i="10"/>
  <c r="D16" i="10"/>
  <c r="D30" i="10"/>
  <c r="D46" i="10"/>
  <c r="D62" i="10"/>
  <c r="D78" i="10"/>
  <c r="D21" i="10"/>
  <c r="D29" i="10"/>
  <c r="D37" i="10"/>
  <c r="D45" i="10"/>
  <c r="D53" i="10"/>
  <c r="D61" i="10"/>
  <c r="D69" i="10"/>
  <c r="D77" i="10"/>
  <c r="D85" i="10"/>
  <c r="D17" i="11"/>
  <c r="D25" i="11"/>
  <c r="D33" i="11"/>
  <c r="D41" i="11"/>
  <c r="D49" i="11"/>
  <c r="D57" i="11"/>
  <c r="D65" i="11"/>
  <c r="D73" i="11"/>
  <c r="D81" i="11"/>
  <c r="C89" i="11"/>
  <c r="D21" i="12"/>
  <c r="D29" i="12"/>
  <c r="D37" i="12"/>
  <c r="D45" i="12"/>
  <c r="D53" i="12"/>
  <c r="D61" i="12"/>
  <c r="D69" i="12"/>
  <c r="D77" i="12"/>
  <c r="D85" i="12"/>
  <c r="D15" i="10"/>
  <c r="D23" i="10"/>
  <c r="D31" i="10"/>
  <c r="D39" i="10"/>
  <c r="D47" i="10"/>
  <c r="D55" i="10"/>
  <c r="D63" i="10"/>
  <c r="D71" i="10"/>
  <c r="D79" i="10"/>
  <c r="D87" i="10"/>
  <c r="D19" i="11"/>
  <c r="D27" i="11"/>
  <c r="D35" i="11"/>
  <c r="D43" i="11"/>
  <c r="D51" i="11"/>
  <c r="D59" i="11"/>
  <c r="D67" i="11"/>
  <c r="D75" i="11"/>
  <c r="D83" i="11"/>
  <c r="D15" i="12"/>
  <c r="D23" i="12"/>
  <c r="D31" i="12"/>
  <c r="D39" i="12"/>
  <c r="D47" i="12"/>
  <c r="D55" i="12"/>
  <c r="D63" i="12"/>
  <c r="D71" i="12"/>
  <c r="D79" i="12"/>
  <c r="D87" i="12"/>
  <c r="D17" i="10"/>
  <c r="D25" i="10"/>
  <c r="D33" i="10"/>
  <c r="D41" i="10"/>
  <c r="D49" i="10"/>
  <c r="D57" i="10"/>
  <c r="D65" i="10"/>
  <c r="D73" i="10"/>
  <c r="C89" i="10"/>
  <c r="D21" i="11"/>
  <c r="D29" i="11"/>
  <c r="D37" i="11"/>
  <c r="D45" i="11"/>
  <c r="D53" i="11"/>
  <c r="D61" i="11"/>
  <c r="D69" i="11"/>
  <c r="D77" i="11"/>
  <c r="D17" i="12"/>
  <c r="D25" i="12"/>
  <c r="D33" i="12"/>
  <c r="D41" i="12"/>
  <c r="D49" i="12"/>
  <c r="D57" i="12"/>
  <c r="D65" i="12"/>
  <c r="D73" i="12"/>
  <c r="F10" i="2" l="1"/>
  <c r="E10" i="2"/>
  <c r="G10" i="2" s="1"/>
  <c r="F23" i="2"/>
  <c r="E23" i="2"/>
  <c r="G23" i="2" s="1"/>
  <c r="I12" i="11"/>
  <c r="H12" i="11"/>
  <c r="F12" i="11"/>
  <c r="G12" i="11"/>
  <c r="I12" i="9"/>
  <c r="G12" i="9"/>
  <c r="H12" i="9"/>
  <c r="F12" i="9"/>
  <c r="C5" i="10"/>
  <c r="C5" i="11"/>
  <c r="C6" i="8"/>
  <c r="C5" i="12"/>
  <c r="C5" i="9"/>
  <c r="B5" i="13"/>
  <c r="B41" i="3"/>
  <c r="B17" i="3"/>
  <c r="B5" i="3"/>
  <c r="B17" i="1"/>
  <c r="C6" i="7"/>
  <c r="B29" i="3"/>
  <c r="B5" i="2"/>
  <c r="C6" i="6"/>
  <c r="C7" i="4"/>
  <c r="C6" i="5"/>
  <c r="F11" i="5"/>
  <c r="H11" i="5"/>
  <c r="O11" i="5"/>
  <c r="G11" i="5"/>
  <c r="J11" i="5"/>
  <c r="I11" i="5"/>
  <c r="F12" i="12"/>
  <c r="I12" i="12"/>
  <c r="H12" i="12"/>
  <c r="G12" i="12"/>
  <c r="H12" i="10"/>
  <c r="G12" i="10"/>
  <c r="F12" i="10"/>
  <c r="C41" i="1"/>
  <c r="C35" i="1"/>
  <c r="C37" i="1"/>
  <c r="C38" i="1"/>
  <c r="C36" i="1"/>
  <c r="F49" i="2"/>
  <c r="E49" i="2"/>
  <c r="G49" i="2" s="1"/>
  <c r="O11" i="6"/>
  <c r="J11" i="6"/>
  <c r="I11" i="6"/>
  <c r="H11" i="6"/>
  <c r="F11" i="6"/>
  <c r="G11" i="6"/>
  <c r="G11" i="8"/>
  <c r="F11" i="8"/>
  <c r="N15" i="4"/>
  <c r="R15" i="4"/>
  <c r="M15" i="4"/>
  <c r="Q15" i="4"/>
  <c r="P15" i="4"/>
  <c r="O15" i="4"/>
  <c r="F36" i="2"/>
  <c r="E36" i="2"/>
  <c r="G36" i="2" s="1"/>
  <c r="G11" i="7"/>
  <c r="F11" i="7"/>
  <c r="I11" i="7"/>
  <c r="H11" i="7"/>
  <c r="C51" i="1"/>
  <c r="C50" i="1"/>
  <c r="C54" i="1"/>
  <c r="C49" i="1"/>
  <c r="C48" i="1"/>
  <c r="M11" i="6" l="1"/>
  <c r="L11" i="6"/>
  <c r="N11" i="6"/>
  <c r="K11" i="6"/>
  <c r="N11" i="5"/>
  <c r="M11" i="5"/>
  <c r="L11" i="5"/>
  <c r="K11" i="5"/>
  <c r="T11" i="5"/>
  <c r="S11" i="5"/>
  <c r="P11" i="5"/>
  <c r="R11" i="5"/>
  <c r="Q11" i="5"/>
  <c r="T11" i="6"/>
  <c r="S11" i="6"/>
  <c r="R11" i="6"/>
  <c r="Q11" i="6"/>
  <c r="P11" i="6"/>
  <c r="U11" i="6" l="1"/>
  <c r="V11" i="6"/>
  <c r="W11" i="6"/>
  <c r="X11" i="6"/>
  <c r="V11" i="5"/>
  <c r="X11" i="5"/>
  <c r="U11" i="5"/>
  <c r="W11" i="5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<sst xmlns="http://schemas.openxmlformats.org/spreadsheetml/2006/main" count="1282" uniqueCount="479">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</sst>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16" fillId="3" borderId="2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vertical="top"/>
    </xf>
    <xf numFmtId="0" fontId="0" fillId="0" borderId="0" xfId="0" applyAlignment="1"/>
    <xf numFmtId="164" fontId="19" fillId="2" borderId="7" xfId="0" applyNumberFormat="1" applyFont="1" applyFill="1" applyBorder="1" applyAlignment="1">
      <alignment vertical="center"/>
    </xf>
    <xf numFmtId="164" fontId="0" fillId="0" borderId="0" xfId="0" applyNumberFormat="1" applyAlignment="1"/>
    <xf numFmtId="0" fontId="19" fillId="0" borderId="0" xfId="0" applyFont="1" applyAlignment="1">
      <alignment horizontal="left" vertical="center" wrapText="1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164" fontId="18" fillId="6" borderId="10" xfId="0" applyNumberFormat="1" applyFont="1" applyFill="1" applyBorder="1" applyAlignment="1">
      <alignment vertical="top" wrapText="1"/>
    </xf>
    <xf numFmtId="164" fontId="22" fillId="5" borderId="2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164" fontId="18" fillId="6" borderId="63" xfId="0" applyNumberFormat="1" applyFont="1" applyFill="1" applyBorder="1" applyAlignment="1">
      <alignment horizontal="left" vertical="top" wrapText="1"/>
    </xf>
    <xf numFmtId="164" fontId="18" fillId="6" borderId="64" xfId="0" applyNumberFormat="1" applyFont="1" applyFill="1" applyBorder="1" applyAlignment="1">
      <alignment horizontal="left" wrapText="1"/>
    </xf>
    <xf numFmtId="164" fontId="18" fillId="6" borderId="62" xfId="0" applyNumberFormat="1" applyFont="1" applyFill="1" applyBorder="1" applyAlignment="1">
      <alignment horizontal="left" vertical="top" wrapText="1"/>
    </xf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164" fontId="19" fillId="0" borderId="9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1. Quartal 2020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0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Q1 2020</v>
      </c>
      <c r="E20" s="23" t="str">
        <f>AktQuartKurz&amp;" "&amp;(AktJahr-1)</f>
        <v>Q1 2019</v>
      </c>
      <c r="F20" s="24" t="str">
        <f>D20</f>
        <v>Q1 2020</v>
      </c>
      <c r="G20" s="23" t="str">
        <f>E20</f>
        <v>Q1 2019</v>
      </c>
      <c r="H20" s="24" t="str">
        <f>D20</f>
        <v>Q1 2020</v>
      </c>
      <c r="I20" s="23" t="str">
        <f>E20</f>
        <v>Q1 2019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6544.7350000000006</v>
      </c>
      <c r="E21" s="28">
        <v>3619.3829999999998</v>
      </c>
      <c r="F21" s="27">
        <v>6670.826</v>
      </c>
      <c r="G21" s="28">
        <v>3706.3589999999999</v>
      </c>
      <c r="H21" s="27">
        <v>6515.1049999999996</v>
      </c>
      <c r="I21" s="28">
        <v>3594.4760000000001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8269.5110000000004</v>
      </c>
      <c r="E23" s="36">
        <v>7111.2380000000003</v>
      </c>
      <c r="F23" s="35">
        <v>8998.393</v>
      </c>
      <c r="G23" s="36">
        <v>7599.7</v>
      </c>
      <c r="H23" s="35">
        <v>8581.2999999999993</v>
      </c>
      <c r="I23" s="36">
        <v>7314.4690000000001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1724.7759999999998</v>
      </c>
      <c r="E25" s="28">
        <f t="shared" si="0"/>
        <v>3491.8550000000005</v>
      </c>
      <c r="F25" s="27">
        <f t="shared" si="0"/>
        <v>2327.567</v>
      </c>
      <c r="G25" s="28">
        <f t="shared" si="0"/>
        <v>3893.3409999999999</v>
      </c>
      <c r="H25" s="27">
        <f t="shared" si="0"/>
        <v>2066.1949999999997</v>
      </c>
      <c r="I25" s="28">
        <f t="shared" si="0"/>
        <v>3719.9929999999999</v>
      </c>
    </row>
    <row r="26" spans="1:12" ht="15" customHeight="1" x14ac:dyDescent="0.2">
      <c r="A26" s="18">
        <v>0</v>
      </c>
      <c r="B26" s="302" t="s">
        <v>18</v>
      </c>
      <c r="C26" s="303"/>
      <c r="D26" s="39">
        <f t="shared" ref="D26:I26" si="1">IF(D21=0,0,100*D25/D21)</f>
        <v>26.353641514897085</v>
      </c>
      <c r="E26" s="40">
        <f t="shared" si="1"/>
        <v>96.476526523995958</v>
      </c>
      <c r="F26" s="39">
        <f t="shared" si="1"/>
        <v>34.891736045880975</v>
      </c>
      <c r="G26" s="40">
        <f t="shared" si="1"/>
        <v>105.04489716187773</v>
      </c>
      <c r="H26" s="39">
        <f t="shared" si="1"/>
        <v>31.713917120291995</v>
      </c>
      <c r="I26" s="40">
        <f t="shared" si="1"/>
        <v>103.49194152360455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1724.7760000000001</v>
      </c>
      <c r="E28" s="49">
        <v>3491.855</v>
      </c>
      <c r="F28" s="48">
        <v>2327.567</v>
      </c>
      <c r="G28" s="49">
        <v>3893.3409999999999</v>
      </c>
      <c r="H28" s="50"/>
      <c r="I28" s="51"/>
    </row>
    <row r="29" spans="1:12" ht="15" customHeight="1" x14ac:dyDescent="0.2">
      <c r="A29" s="18">
        <v>0</v>
      </c>
      <c r="B29" s="302" t="s">
        <v>18</v>
      </c>
      <c r="C29" s="303"/>
      <c r="D29" s="39">
        <f>IF(D21=0,0,100*D28/D21)</f>
        <v>26.353641514897088</v>
      </c>
      <c r="E29" s="40">
        <f>IF(E21=0,0,100*E28/E21)</f>
        <v>96.476526523995943</v>
      </c>
      <c r="F29" s="39">
        <f>IF(F21=0,0,100*F28/F21)</f>
        <v>34.891736045880975</v>
      </c>
      <c r="G29" s="40">
        <f>IF(G21=0,0,100*G28/G21)</f>
        <v>105.04489716187773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0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Q1 2020</v>
      </c>
      <c r="E33" s="23" t="str">
        <f>AktQuartKurz&amp;" "&amp;(AktJahr-1)</f>
        <v>Q1 2019</v>
      </c>
      <c r="F33" s="24" t="str">
        <f>D33</f>
        <v>Q1 2020</v>
      </c>
      <c r="G33" s="23" t="str">
        <f>E33</f>
        <v>Q1 2019</v>
      </c>
      <c r="H33" s="24" t="str">
        <f>D33</f>
        <v>Q1 2020</v>
      </c>
      <c r="I33" s="23" t="str">
        <f>E33</f>
        <v>Q1 2019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18472.466</v>
      </c>
      <c r="E34" s="28">
        <v>18967.587</v>
      </c>
      <c r="F34" s="27">
        <v>20686.716</v>
      </c>
      <c r="G34" s="28">
        <v>20818.608</v>
      </c>
      <c r="H34" s="27">
        <v>19563.383999999998</v>
      </c>
      <c r="I34" s="28">
        <v>19613.862000000001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22561.179</v>
      </c>
      <c r="E36" s="36">
        <v>23153.563999999998</v>
      </c>
      <c r="F36" s="35">
        <v>26460.008000000002</v>
      </c>
      <c r="G36" s="36">
        <v>26181.592000000001</v>
      </c>
      <c r="H36" s="35">
        <v>24351.816999999999</v>
      </c>
      <c r="I36" s="36">
        <v>24375.562000000002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4088.7129999999997</v>
      </c>
      <c r="E38" s="28">
        <f t="shared" si="2"/>
        <v>4185.976999999999</v>
      </c>
      <c r="F38" s="27">
        <f t="shared" si="2"/>
        <v>5773.2920000000013</v>
      </c>
      <c r="G38" s="28">
        <f t="shared" si="2"/>
        <v>5362.9840000000004</v>
      </c>
      <c r="H38" s="27">
        <f t="shared" si="2"/>
        <v>4788.4330000000009</v>
      </c>
      <c r="I38" s="28">
        <f t="shared" si="2"/>
        <v>4761.7000000000007</v>
      </c>
    </row>
    <row r="39" spans="1:10" ht="15" customHeight="1" x14ac:dyDescent="0.2">
      <c r="A39" s="18">
        <v>1</v>
      </c>
      <c r="B39" s="302" t="s">
        <v>18</v>
      </c>
      <c r="C39" s="303"/>
      <c r="D39" s="39">
        <f t="shared" ref="D39:I39" si="3">IF(D34=0,0,100*D38/D34)</f>
        <v>22.134094061940619</v>
      </c>
      <c r="E39" s="40">
        <f t="shared" si="3"/>
        <v>22.069106629114177</v>
      </c>
      <c r="F39" s="39">
        <f t="shared" si="3"/>
        <v>27.90820930688081</v>
      </c>
      <c r="G39" s="40">
        <f t="shared" si="3"/>
        <v>25.76053115558927</v>
      </c>
      <c r="H39" s="39">
        <f t="shared" si="3"/>
        <v>24.476506722967773</v>
      </c>
      <c r="I39" s="40">
        <f t="shared" si="3"/>
        <v>24.277217816664564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4088.7130000000002</v>
      </c>
      <c r="E41" s="49">
        <v>4185.9769999999999</v>
      </c>
      <c r="F41" s="48">
        <v>5773.2920000000004</v>
      </c>
      <c r="G41" s="49">
        <v>5362.9840000000004</v>
      </c>
      <c r="H41" s="50"/>
      <c r="I41" s="51"/>
    </row>
    <row r="42" spans="1:10" ht="15" customHeight="1" x14ac:dyDescent="0.2">
      <c r="A42" s="18">
        <v>0</v>
      </c>
      <c r="B42" s="302" t="s">
        <v>18</v>
      </c>
      <c r="C42" s="303"/>
      <c r="D42" s="39">
        <f>IF(D34=0,0,100*D41/D34)</f>
        <v>22.134094061940623</v>
      </c>
      <c r="E42" s="40">
        <f>IF(E34=0,0,100*E41/E34)</f>
        <v>22.069106629114184</v>
      </c>
      <c r="F42" s="39">
        <f>IF(F34=0,0,100*F41/F34)</f>
        <v>27.908209306880806</v>
      </c>
      <c r="G42" s="40">
        <f>IF(G34=0,0,100*G41/G34)</f>
        <v>25.76053115558927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0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Q1 2020</v>
      </c>
      <c r="E46" s="23" t="str">
        <f>AktQuartKurz&amp;" "&amp;(AktJahr-1)</f>
        <v>Q1 2019</v>
      </c>
      <c r="F46" s="24" t="str">
        <f>D46</f>
        <v>Q1 2020</v>
      </c>
      <c r="G46" s="23" t="str">
        <f>E46</f>
        <v>Q1 2019</v>
      </c>
      <c r="H46" s="24" t="str">
        <f>D46</f>
        <v>Q1 2020</v>
      </c>
      <c r="I46" s="23" t="str">
        <f>E46</f>
        <v>Q1 2019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2" t="s">
        <v>18</v>
      </c>
      <c r="C52" s="300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2" t="s">
        <v>18</v>
      </c>
      <c r="C55" s="303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0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Q1 2020</v>
      </c>
      <c r="E59" s="23" t="str">
        <f>AktQuartKurz&amp;" "&amp;(AktJahr-1)</f>
        <v>Q1 2019</v>
      </c>
      <c r="F59" s="24" t="str">
        <f>D59</f>
        <v>Q1 2020</v>
      </c>
      <c r="G59" s="23" t="str">
        <f>E59</f>
        <v>Q1 2019</v>
      </c>
      <c r="H59" s="24" t="str">
        <f>D59</f>
        <v>Q1 2020</v>
      </c>
      <c r="I59" s="23" t="str">
        <f>E59</f>
        <v>Q1 2019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2" t="s">
        <v>18</v>
      </c>
      <c r="C65" s="303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2" t="s">
        <v>18</v>
      </c>
      <c r="C68" s="303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1. Quartal 2020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20" t="s">
        <v>358</v>
      </c>
      <c r="G9" s="323" t="s">
        <v>359</v>
      </c>
      <c r="H9" s="303"/>
    </row>
    <row r="10" spans="1:8" ht="12.75" customHeight="1" x14ac:dyDescent="0.2">
      <c r="C10" s="43"/>
      <c r="D10" s="43"/>
      <c r="E10" s="137"/>
      <c r="F10" s="303"/>
      <c r="G10" s="322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03"/>
      <c r="G11" s="303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1.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314.5</v>
      </c>
      <c r="F13" s="125">
        <v>0</v>
      </c>
      <c r="G13" s="125">
        <v>314.5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2019</v>
      </c>
      <c r="E14" s="169">
        <v>298.5</v>
      </c>
      <c r="F14" s="167">
        <v>0</v>
      </c>
      <c r="G14" s="167">
        <v>298.5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314.5</v>
      </c>
      <c r="F15" s="125">
        <v>0</v>
      </c>
      <c r="G15" s="125">
        <v>314.5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2019</v>
      </c>
      <c r="E16" s="169">
        <v>298.5</v>
      </c>
      <c r="F16" s="167">
        <v>0</v>
      </c>
      <c r="G16" s="167">
        <v>298.5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1.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362</v>
      </c>
      <c r="G9" s="321" t="s">
        <v>363</v>
      </c>
      <c r="H9" s="303"/>
      <c r="I9" s="320" t="s">
        <v>364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1.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367</v>
      </c>
      <c r="G9" s="321" t="s">
        <v>368</v>
      </c>
      <c r="H9" s="303"/>
      <c r="I9" s="320" t="s">
        <v>369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1. Quartal 2020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Q1 2020</v>
      </c>
      <c r="E8" s="228" t="str">
        <f>AktQuartKurz&amp;" "&amp;(AktJahr-1)</f>
        <v>Q1 2019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6544.7350000000006</v>
      </c>
      <c r="E9" s="232">
        <v>3619.3829999999998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86.6</v>
      </c>
      <c r="E10" s="238">
        <v>93.1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8269.5110000000004</v>
      </c>
      <c r="E12" s="244">
        <v>7111.2380000000003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69.099999999999994</v>
      </c>
      <c r="E16" s="248">
        <v>68.8</v>
      </c>
    </row>
    <row r="17" spans="1:5" ht="12.75" customHeight="1" x14ac:dyDescent="0.2">
      <c r="A17" s="223">
        <v>0</v>
      </c>
      <c r="B17" s="324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03"/>
      <c r="C18" s="249" t="s">
        <v>382</v>
      </c>
      <c r="D18" s="247">
        <v>62.572000000000003</v>
      </c>
      <c r="E18" s="248">
        <v>49.17</v>
      </c>
    </row>
    <row r="19" spans="1:5" ht="12.75" customHeight="1" x14ac:dyDescent="0.2">
      <c r="A19" s="223">
        <v>0</v>
      </c>
      <c r="B19" s="303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03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03"/>
      <c r="C21" s="249" t="s">
        <v>385</v>
      </c>
      <c r="D21" s="247">
        <v>431.72699999999998</v>
      </c>
      <c r="E21" s="248">
        <v>503.75900000000001</v>
      </c>
    </row>
    <row r="22" spans="1:5" ht="12.75" customHeight="1" x14ac:dyDescent="0.2">
      <c r="A22" s="223"/>
      <c r="B22" s="303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03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03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03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03"/>
      <c r="C26" s="249" t="s">
        <v>390</v>
      </c>
      <c r="D26" s="247">
        <v>141.09</v>
      </c>
      <c r="E26" s="248">
        <v>-224.08099999999999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4.2</v>
      </c>
      <c r="E28" s="248">
        <v>4.3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57.1</v>
      </c>
      <c r="E29" s="248">
        <v>56.5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25"/>
      <c r="C31" s="303"/>
      <c r="D31" s="303"/>
      <c r="E31" s="303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Q1 2020</v>
      </c>
      <c r="E33" s="228" t="str">
        <f>AktQuartKurz&amp;" "&amp;(AktJahr-1)</f>
        <v>Q1 2019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18472.466</v>
      </c>
      <c r="E34" s="258">
        <v>18967.587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91.9</v>
      </c>
      <c r="E35" s="238">
        <v>88.9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22561.179</v>
      </c>
      <c r="E37" s="261">
        <v>23153.563999999998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92.3</v>
      </c>
      <c r="E41" s="248">
        <v>91.9</v>
      </c>
    </row>
    <row r="42" spans="1:5" ht="12.75" customHeight="1" x14ac:dyDescent="0.2">
      <c r="A42" s="223">
        <v>1</v>
      </c>
      <c r="B42" s="324" t="s">
        <v>380</v>
      </c>
      <c r="C42" s="249" t="s">
        <v>381</v>
      </c>
      <c r="D42" s="247">
        <v>18.895</v>
      </c>
      <c r="E42" s="248">
        <v>19.274999999999999</v>
      </c>
    </row>
    <row r="43" spans="1:5" ht="12.75" customHeight="1" x14ac:dyDescent="0.2">
      <c r="A43" s="223"/>
      <c r="B43" s="303"/>
      <c r="C43" s="249" t="s">
        <v>382</v>
      </c>
      <c r="D43" s="247">
        <v>4.1210000000000004</v>
      </c>
      <c r="E43" s="248">
        <v>4.38</v>
      </c>
    </row>
    <row r="44" spans="1:5" ht="12.75" customHeight="1" x14ac:dyDescent="0.2">
      <c r="A44" s="223"/>
      <c r="B44" s="303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03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03"/>
      <c r="C46" s="249" t="s">
        <v>385</v>
      </c>
      <c r="D46" s="247">
        <v>679.99700000000007</v>
      </c>
      <c r="E46" s="248">
        <v>257.54000000000002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-151.97200000000001</v>
      </c>
      <c r="E51" s="248">
        <v>-125.708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Q1 2020</v>
      </c>
      <c r="E58" s="228" t="str">
        <f>AktQuartKurz&amp;" "&amp;(AktJahr-1)</f>
        <v>Q1 2019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24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03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03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03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03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Q1 2020</v>
      </c>
      <c r="E83" s="228" t="str">
        <f>AktQuartKurz&amp;" "&amp;(AktJahr-1)</f>
        <v>Q1 2019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24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03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03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03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03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6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03"/>
      <c r="D107" s="303"/>
      <c r="E107" s="303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6" manualBreakCount="6">
    <brk id="31" max="16383" man="1"/>
    <brk id="56" max="16383" man="1"/>
    <brk id="81" max="16383" man="1"/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3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24-April-2020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43921</v>
      </c>
      <c r="G9" s="279"/>
      <c r="H9" s="277" t="s">
        <v>442</v>
      </c>
      <c r="I9" s="282" t="str">
        <f>(AktJahr&amp;RIGHT("0"&amp;AktMonat,2))</f>
        <v>202003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1.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1. Quartal 2020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Q1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1" t="s">
        <v>24</v>
      </c>
      <c r="C4" s="305"/>
      <c r="D4" s="305"/>
      <c r="E4" s="305"/>
      <c r="F4" s="305"/>
      <c r="G4" s="305"/>
    </row>
    <row r="5" spans="1:7" ht="12.75" customHeight="1" x14ac:dyDescent="0.2">
      <c r="A5" s="2"/>
      <c r="B5" s="311" t="str">
        <f>UebInstitutQuartal</f>
        <v>1. Quartal 2020</v>
      </c>
      <c r="C5" s="305"/>
      <c r="D5" s="305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9" t="str">
        <f>AktQuartKurz&amp;" "&amp;AktJahr</f>
        <v>Q1 2020</v>
      </c>
      <c r="E8" s="305"/>
      <c r="F8" s="307" t="str">
        <f>AktQuartKurz&amp;" "&amp;(AktJahr-1)</f>
        <v>Q1 2019</v>
      </c>
      <c r="G8" s="305"/>
    </row>
    <row r="9" spans="1:7" ht="12.75" customHeight="1" x14ac:dyDescent="0.2">
      <c r="A9" s="18">
        <v>0</v>
      </c>
      <c r="B9" s="310"/>
      <c r="C9" s="305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08" t="s">
        <v>26</v>
      </c>
      <c r="C10" s="305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4" t="s">
        <v>27</v>
      </c>
      <c r="C11" s="305"/>
      <c r="D11" s="69">
        <v>104.4</v>
      </c>
      <c r="E11" s="70">
        <v>752.86199999999997</v>
      </c>
      <c r="F11" s="69">
        <v>483.12299999999999</v>
      </c>
      <c r="G11" s="70">
        <v>222.274</v>
      </c>
    </row>
    <row r="12" spans="1:7" ht="12.75" customHeight="1" x14ac:dyDescent="0.2">
      <c r="A12" s="18">
        <v>0</v>
      </c>
      <c r="B12" s="304" t="s">
        <v>28</v>
      </c>
      <c r="C12" s="305"/>
      <c r="D12" s="69">
        <v>2624.41</v>
      </c>
      <c r="E12" s="70">
        <v>674.774</v>
      </c>
      <c r="F12" s="69">
        <v>0</v>
      </c>
      <c r="G12" s="70">
        <v>391.36500000000001</v>
      </c>
    </row>
    <row r="13" spans="1:7" ht="12.75" customHeight="1" x14ac:dyDescent="0.2">
      <c r="A13" s="18"/>
      <c r="B13" s="304" t="s">
        <v>29</v>
      </c>
      <c r="C13" s="305"/>
      <c r="D13" s="69">
        <v>504.125</v>
      </c>
      <c r="E13" s="70">
        <v>123.878</v>
      </c>
      <c r="F13" s="69">
        <v>89.4</v>
      </c>
      <c r="G13" s="70">
        <v>580.45699999999999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260.7</v>
      </c>
      <c r="E14" s="72">
        <v>547.95600000000002</v>
      </c>
      <c r="F14" s="71">
        <v>124.41</v>
      </c>
      <c r="G14" s="72">
        <v>700.57799999999997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698</v>
      </c>
      <c r="E15" s="72">
        <v>1039.5889999999999</v>
      </c>
      <c r="F15" s="71">
        <v>523.25</v>
      </c>
      <c r="G15" s="72">
        <v>717.05000000000007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570</v>
      </c>
      <c r="E16" s="72">
        <v>1002.538</v>
      </c>
      <c r="F16" s="71">
        <v>698</v>
      </c>
      <c r="G16" s="72">
        <v>975.98400000000004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1252.5999999999999</v>
      </c>
      <c r="E17" s="72">
        <v>1058.73</v>
      </c>
      <c r="F17" s="71">
        <v>70</v>
      </c>
      <c r="G17" s="72">
        <v>797.90200000000004</v>
      </c>
    </row>
    <row r="18" spans="1:7" ht="12.75" customHeight="1" x14ac:dyDescent="0.2">
      <c r="A18" s="18">
        <v>0</v>
      </c>
      <c r="B18" s="304" t="s">
        <v>34</v>
      </c>
      <c r="C18" s="305"/>
      <c r="D18" s="69">
        <v>460.5</v>
      </c>
      <c r="E18" s="70">
        <v>2740.636</v>
      </c>
      <c r="F18" s="69">
        <v>1584.7</v>
      </c>
      <c r="G18" s="70">
        <v>2605.0410000000002</v>
      </c>
    </row>
    <row r="19" spans="1:7" ht="12.75" customHeight="1" x14ac:dyDescent="0.2">
      <c r="A19" s="18">
        <v>0</v>
      </c>
      <c r="B19" s="304" t="s">
        <v>35</v>
      </c>
      <c r="C19" s="305"/>
      <c r="D19" s="69">
        <v>70</v>
      </c>
      <c r="E19" s="70">
        <v>328.548</v>
      </c>
      <c r="F19" s="69">
        <v>46.5</v>
      </c>
      <c r="G19" s="70">
        <v>120.587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9" t="str">
        <f>AktQuartKurz&amp;" "&amp;AktJahr</f>
        <v>Q1 2020</v>
      </c>
      <c r="E21" s="305"/>
      <c r="F21" s="307" t="str">
        <f>AktQuartKurz&amp;" "&amp;(AktJahr-1)</f>
        <v>Q1 2019</v>
      </c>
      <c r="G21" s="305"/>
    </row>
    <row r="22" spans="1:7" ht="12.75" customHeight="1" x14ac:dyDescent="0.2">
      <c r="A22" s="18">
        <v>1</v>
      </c>
      <c r="B22" s="310"/>
      <c r="C22" s="305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08" t="s">
        <v>26</v>
      </c>
      <c r="C23" s="305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4" t="s">
        <v>27</v>
      </c>
      <c r="C24" s="305"/>
      <c r="D24" s="69">
        <v>560.43200000000002</v>
      </c>
      <c r="E24" s="70">
        <v>1488.0409999999999</v>
      </c>
      <c r="F24" s="69">
        <v>997.13800000000003</v>
      </c>
      <c r="G24" s="70">
        <v>1380.261</v>
      </c>
    </row>
    <row r="25" spans="1:7" ht="12.75" customHeight="1" x14ac:dyDescent="0.2">
      <c r="A25" s="18">
        <v>1</v>
      </c>
      <c r="B25" s="304" t="s">
        <v>28</v>
      </c>
      <c r="C25" s="305"/>
      <c r="D25" s="69">
        <v>1009.317</v>
      </c>
      <c r="E25" s="70">
        <v>2017.4839999999999</v>
      </c>
      <c r="F25" s="69">
        <v>692.45</v>
      </c>
      <c r="G25" s="70">
        <v>1340.0319999999999</v>
      </c>
    </row>
    <row r="26" spans="1:7" ht="12.75" customHeight="1" x14ac:dyDescent="0.2">
      <c r="A26" s="18"/>
      <c r="B26" s="304" t="s">
        <v>29</v>
      </c>
      <c r="C26" s="305"/>
      <c r="D26" s="69">
        <v>981.846</v>
      </c>
      <c r="E26" s="70">
        <v>784.39400000000001</v>
      </c>
      <c r="F26" s="69">
        <v>559.63900000000001</v>
      </c>
      <c r="G26" s="70">
        <v>1084.1030000000001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1903.3789999999999</v>
      </c>
      <c r="E27" s="72">
        <v>882.45500000000004</v>
      </c>
      <c r="F27" s="71">
        <v>500.25</v>
      </c>
      <c r="G27" s="72">
        <v>1886.085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1755.2159999999999</v>
      </c>
      <c r="E28" s="72">
        <v>1673.4860000000001</v>
      </c>
      <c r="F28" s="71">
        <v>2428.6309999999999</v>
      </c>
      <c r="G28" s="72">
        <v>1724.913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1631.79</v>
      </c>
      <c r="E29" s="72">
        <v>2030.222</v>
      </c>
      <c r="F29" s="71">
        <v>1751.9690000000001</v>
      </c>
      <c r="G29" s="72">
        <v>1646.3330000000001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3147.0839999999998</v>
      </c>
      <c r="E30" s="72">
        <v>1889.557</v>
      </c>
      <c r="F30" s="71">
        <v>1556.2470000000001</v>
      </c>
      <c r="G30" s="72">
        <v>2082.527</v>
      </c>
    </row>
    <row r="31" spans="1:7" ht="12.75" customHeight="1" x14ac:dyDescent="0.2">
      <c r="A31" s="18">
        <v>1</v>
      </c>
      <c r="B31" s="304" t="s">
        <v>34</v>
      </c>
      <c r="C31" s="305"/>
      <c r="D31" s="69">
        <v>4867.366</v>
      </c>
      <c r="E31" s="70">
        <v>5275.6189999999997</v>
      </c>
      <c r="F31" s="69">
        <v>7776.6040000000003</v>
      </c>
      <c r="G31" s="70">
        <v>5983.0839999999998</v>
      </c>
    </row>
    <row r="32" spans="1:7" ht="12.75" customHeight="1" x14ac:dyDescent="0.2">
      <c r="A32" s="18">
        <v>1</v>
      </c>
      <c r="B32" s="304" t="s">
        <v>35</v>
      </c>
      <c r="C32" s="305"/>
      <c r="D32" s="71">
        <v>2616.0360000000001</v>
      </c>
      <c r="E32" s="72">
        <v>6519.92</v>
      </c>
      <c r="F32" s="71">
        <v>2704.66</v>
      </c>
      <c r="G32" s="72">
        <v>6026.2269999999999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09" t="str">
        <f>AktQuartKurz&amp;" "&amp;AktJahr</f>
        <v>Q1 2020</v>
      </c>
      <c r="E34" s="305"/>
      <c r="F34" s="307" t="str">
        <f>AktQuartKurz&amp;" "&amp;(AktJahr-1)</f>
        <v>Q1 2019</v>
      </c>
      <c r="G34" s="305"/>
    </row>
    <row r="35" spans="1:7" ht="12.75" hidden="1" customHeight="1" x14ac:dyDescent="0.2">
      <c r="A35" s="18">
        <v>2</v>
      </c>
      <c r="B35" s="310"/>
      <c r="C35" s="305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08" t="s">
        <v>26</v>
      </c>
      <c r="C36" s="305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4" t="s">
        <v>27</v>
      </c>
      <c r="C37" s="305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4" t="s">
        <v>28</v>
      </c>
      <c r="C38" s="305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4" t="s">
        <v>29</v>
      </c>
      <c r="C39" s="305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4" t="s">
        <v>34</v>
      </c>
      <c r="C44" s="305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4" t="s">
        <v>35</v>
      </c>
      <c r="C45" s="305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09" t="str">
        <f>AktQuartKurz&amp;" "&amp;AktJahr</f>
        <v>Q1 2020</v>
      </c>
      <c r="E47" s="305"/>
      <c r="F47" s="307" t="str">
        <f>AktQuartKurz&amp;" "&amp;(AktJahr-1)</f>
        <v>Q1 2019</v>
      </c>
      <c r="G47" s="305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08" t="s">
        <v>26</v>
      </c>
      <c r="C49" s="305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4" t="s">
        <v>27</v>
      </c>
      <c r="C50" s="305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4" t="s">
        <v>28</v>
      </c>
      <c r="C51" s="305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4" t="s">
        <v>29</v>
      </c>
      <c r="C52" s="305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4" t="s">
        <v>34</v>
      </c>
      <c r="C57" s="305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4" t="s">
        <v>35</v>
      </c>
      <c r="C58" s="305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6" t="str">
        <f>IF(INT(AktJahrMonat)&gt;201503,"","Hinweis: Die Restlaufzeiten bis zu 2 Jahren wurden ab Q2 2014 neu gruppiert; daher werden die Vorjahreszahlen nicht abgebildet. ")</f>
        <v/>
      </c>
      <c r="C60" s="305"/>
      <c r="D60" s="305"/>
      <c r="E60" s="305"/>
      <c r="F60" s="305"/>
      <c r="G60" s="305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2" t="str">
        <f>UebInstitutQuartal</f>
        <v>1. Quartal 2020</v>
      </c>
      <c r="C5" s="305"/>
      <c r="D5" s="305"/>
      <c r="E5" s="3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Q1 2020</v>
      </c>
      <c r="E7" s="76" t="str">
        <f>AktQuartKurz&amp;" "&amp;(AktJahr-1)</f>
        <v>Q1 2019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2.6520000000000001</v>
      </c>
      <c r="E9" s="80">
        <v>3.0870000000000002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23.599</v>
      </c>
      <c r="E10" s="80">
        <v>18.776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1155.066</v>
      </c>
      <c r="E11" s="80">
        <v>1081.346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6679.1930000000002</v>
      </c>
      <c r="E12" s="80">
        <v>5579.0280000000002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7860.51</v>
      </c>
      <c r="E13" s="83">
        <f>SUM(E9:E12)</f>
        <v>6682.2370000000001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2" t="s">
        <v>45</v>
      </c>
      <c r="C16" s="313"/>
      <c r="D16" s="313"/>
      <c r="E16" s="313"/>
    </row>
    <row r="17" spans="1:257" s="84" customFormat="1" ht="12.75" customHeight="1" x14ac:dyDescent="0.2">
      <c r="B17" s="312" t="str">
        <f>UebInstitutQuartal</f>
        <v>1. Quartal 2020</v>
      </c>
      <c r="C17" s="313"/>
      <c r="D17" s="313"/>
      <c r="E17" s="313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Q1 2020</v>
      </c>
      <c r="E19" s="76" t="str">
        <f>AktQuartKurz&amp;" "&amp;(AktJahr-1)</f>
        <v>Q1 2019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3562.799</v>
      </c>
      <c r="E21" s="70">
        <v>3443.0419999999999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5137.8159999999998</v>
      </c>
      <c r="E22" s="83">
        <v>5497.5119999999997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13546.063</v>
      </c>
      <c r="E23" s="88">
        <v>13914.511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22246.678</v>
      </c>
      <c r="E24" s="83">
        <f>SUM(E21:E23)</f>
        <v>22855.065000000002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2" t="s">
        <v>49</v>
      </c>
      <c r="C28" s="313"/>
      <c r="D28" s="313"/>
      <c r="E28" s="313"/>
    </row>
    <row r="29" spans="1:257" s="84" customFormat="1" ht="12.75" hidden="1" customHeight="1" x14ac:dyDescent="0.2">
      <c r="B29" s="312" t="str">
        <f>UebInstitutQuartal</f>
        <v>1. Quartal 2020</v>
      </c>
      <c r="C29" s="313"/>
      <c r="D29" s="313"/>
      <c r="E29" s="313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Q1 2020</v>
      </c>
      <c r="E31" s="76" t="str">
        <f>AktQuartKurz&amp;" "&amp;(AktJahr-1)</f>
        <v>Q1 2019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2" t="s">
        <v>53</v>
      </c>
      <c r="C40" s="313"/>
      <c r="D40" s="313"/>
      <c r="E40" s="313"/>
    </row>
    <row r="41" spans="1:257" s="84" customFormat="1" ht="12.75" hidden="1" customHeight="1" x14ac:dyDescent="0.2">
      <c r="B41" s="312" t="str">
        <f>UebInstitutQuartal</f>
        <v>1. Quartal 2020</v>
      </c>
      <c r="C41" s="313"/>
      <c r="D41" s="313"/>
      <c r="E41" s="313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Q1 2020</v>
      </c>
      <c r="E43" s="76" t="str">
        <f>AktQuartKurz&amp;" "&amp;(AktJahr-1)</f>
        <v>Q1 2019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6" t="str">
        <f>IF(INT(AktJahrMonat)&gt;=201606,"","Hinweis: Die Größengruppen von Öffentlichen Pfandbriefen werden erst ab Q2 2015 erfasst.")</f>
        <v/>
      </c>
      <c r="C52" s="305"/>
      <c r="D52" s="305"/>
      <c r="E52" s="305"/>
    </row>
    <row r="53" spans="2:5" ht="20.100000000000001" customHeight="1" x14ac:dyDescent="0.2">
      <c r="B53" s="306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5"/>
      <c r="D53" s="305"/>
      <c r="E53" s="305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1. Quartal 2020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4" t="s">
        <v>58</v>
      </c>
      <c r="T10" s="315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05"/>
      <c r="T11" s="305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05"/>
      <c r="T12" s="305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05"/>
      <c r="T13" s="305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05"/>
      <c r="T14" s="305"/>
    </row>
    <row r="15" spans="1:20" ht="12.75" customHeight="1" x14ac:dyDescent="0.2">
      <c r="B15" s="2"/>
      <c r="C15" s="119" t="s">
        <v>73</v>
      </c>
      <c r="D15" s="120" t="str">
        <f>AktQuartal</f>
        <v>1.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2020</v>
      </c>
      <c r="E16" s="125">
        <f t="shared" ref="E16:E47" si="0">F16+L16</f>
        <v>7860.5130000000008</v>
      </c>
      <c r="F16" s="125">
        <f t="shared" ref="F16:F47" si="1">SUM(G16:K16)</f>
        <v>1183.2919999999999</v>
      </c>
      <c r="G16" s="125">
        <v>6.1920000000000002</v>
      </c>
      <c r="H16" s="125">
        <v>0</v>
      </c>
      <c r="I16" s="125">
        <v>1120.8</v>
      </c>
      <c r="J16" s="125">
        <v>0</v>
      </c>
      <c r="K16" s="125">
        <v>56.3</v>
      </c>
      <c r="L16" s="125">
        <f t="shared" ref="L16:L47" si="2">SUM(M16:R16)</f>
        <v>6677.2210000000014</v>
      </c>
      <c r="M16" s="125">
        <v>2919.7330000000002</v>
      </c>
      <c r="N16" s="125">
        <v>2094.5230000000001</v>
      </c>
      <c r="O16" s="125">
        <v>15.957000000000001</v>
      </c>
      <c r="P16" s="125">
        <v>1355.9570000000001</v>
      </c>
      <c r="Q16" s="125">
        <v>291.05099999999999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2019</v>
      </c>
      <c r="E17" s="127">
        <f t="shared" si="0"/>
        <v>6682.2389999999996</v>
      </c>
      <c r="F17" s="127">
        <f t="shared" si="1"/>
        <v>1097.376</v>
      </c>
      <c r="G17" s="127">
        <v>6.2389999999999999</v>
      </c>
      <c r="H17" s="127">
        <v>2.2010000000000001</v>
      </c>
      <c r="I17" s="127">
        <v>1034.145</v>
      </c>
      <c r="J17" s="127">
        <v>4</v>
      </c>
      <c r="K17" s="127">
        <v>50.790999999999997</v>
      </c>
      <c r="L17" s="127">
        <f t="shared" si="2"/>
        <v>5584.8629999999994</v>
      </c>
      <c r="M17" s="127">
        <v>2517.6170000000002</v>
      </c>
      <c r="N17" s="127">
        <v>2064.2849999999999</v>
      </c>
      <c r="O17" s="127">
        <v>21.468</v>
      </c>
      <c r="P17" s="127">
        <v>700.65600000000006</v>
      </c>
      <c r="Q17" s="127">
        <v>278.98599999999999</v>
      </c>
      <c r="R17" s="127">
        <v>1.851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2020</v>
      </c>
      <c r="E18" s="125">
        <f t="shared" si="0"/>
        <v>5362.5330000000004</v>
      </c>
      <c r="F18" s="125">
        <f t="shared" si="1"/>
        <v>1176.692</v>
      </c>
      <c r="G18" s="125">
        <v>6.1920000000000002</v>
      </c>
      <c r="H18" s="125">
        <v>0</v>
      </c>
      <c r="I18" s="125">
        <v>1120.8</v>
      </c>
      <c r="J18" s="125">
        <v>0</v>
      </c>
      <c r="K18" s="125">
        <v>49.7</v>
      </c>
      <c r="L18" s="125">
        <f t="shared" si="2"/>
        <v>4185.8410000000003</v>
      </c>
      <c r="M18" s="125">
        <v>1487.0530000000001</v>
      </c>
      <c r="N18" s="125">
        <v>1296.9570000000001</v>
      </c>
      <c r="O18" s="125">
        <v>15.957000000000001</v>
      </c>
      <c r="P18" s="125">
        <v>1094.8230000000001</v>
      </c>
      <c r="Q18" s="125">
        <v>291.05099999999999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2019</v>
      </c>
      <c r="E19" s="127">
        <f t="shared" si="0"/>
        <v>4960.9769999999999</v>
      </c>
      <c r="F19" s="127">
        <f t="shared" si="1"/>
        <v>1090.7760000000001</v>
      </c>
      <c r="G19" s="127">
        <v>6.2389999999999999</v>
      </c>
      <c r="H19" s="127">
        <v>2.2010000000000001</v>
      </c>
      <c r="I19" s="127">
        <v>1034.145</v>
      </c>
      <c r="J19" s="127">
        <v>4</v>
      </c>
      <c r="K19" s="127">
        <v>44.191000000000003</v>
      </c>
      <c r="L19" s="127">
        <f t="shared" si="2"/>
        <v>3870.201</v>
      </c>
      <c r="M19" s="127">
        <v>1504.5450000000001</v>
      </c>
      <c r="N19" s="127">
        <v>1421.4860000000001</v>
      </c>
      <c r="O19" s="127">
        <v>21.468</v>
      </c>
      <c r="P19" s="127">
        <v>656.55600000000004</v>
      </c>
      <c r="Q19" s="127">
        <v>264.29500000000002</v>
      </c>
      <c r="R19" s="127">
        <v>1.851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2020</v>
      </c>
      <c r="E20" s="125">
        <f t="shared" si="0"/>
        <v>64.95</v>
      </c>
      <c r="F20" s="125">
        <f t="shared" si="1"/>
        <v>6.6000000000000014</v>
      </c>
      <c r="G20" s="125">
        <v>0</v>
      </c>
      <c r="H20" s="125">
        <v>0</v>
      </c>
      <c r="I20" s="125">
        <v>0</v>
      </c>
      <c r="J20" s="125">
        <v>0</v>
      </c>
      <c r="K20" s="125">
        <v>6.6000000000000014</v>
      </c>
      <c r="L20" s="125">
        <f t="shared" si="2"/>
        <v>58.35</v>
      </c>
      <c r="M20" s="125">
        <v>51.39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2019</v>
      </c>
      <c r="E21" s="127">
        <f t="shared" si="0"/>
        <v>41.49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34.89</v>
      </c>
      <c r="M21" s="127">
        <v>34.89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2020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2019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2020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2019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2020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2019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2020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2019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2020</v>
      </c>
      <c r="E30" s="125">
        <f t="shared" si="0"/>
        <v>569.07100000000003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569.07100000000003</v>
      </c>
      <c r="M30" s="125">
        <v>505.23099999999999</v>
      </c>
      <c r="N30" s="125">
        <v>31.86</v>
      </c>
      <c r="O30" s="125">
        <v>0</v>
      </c>
      <c r="P30" s="125">
        <v>31.98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2019</v>
      </c>
      <c r="E31" s="127">
        <f t="shared" si="0"/>
        <v>238.72800000000001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238.72800000000001</v>
      </c>
      <c r="M31" s="127">
        <v>194.38800000000001</v>
      </c>
      <c r="N31" s="127">
        <v>44.34</v>
      </c>
      <c r="O31" s="127">
        <v>0</v>
      </c>
      <c r="P31" s="127">
        <v>0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2020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2019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2020</v>
      </c>
      <c r="E34" s="125">
        <f t="shared" si="0"/>
        <v>416.33800000000002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416.33800000000002</v>
      </c>
      <c r="M34" s="125">
        <v>229.68100000000001</v>
      </c>
      <c r="N34" s="125">
        <v>186.65700000000001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2019</v>
      </c>
      <c r="E35" s="127">
        <f t="shared" si="0"/>
        <v>486.59500000000003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486.59500000000003</v>
      </c>
      <c r="M35" s="127">
        <v>314.00200000000001</v>
      </c>
      <c r="N35" s="127">
        <v>172.59299999999999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2020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2019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2020</v>
      </c>
      <c r="E38" s="125">
        <f t="shared" si="0"/>
        <v>305.37399999999997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305.37399999999997</v>
      </c>
      <c r="M38" s="125">
        <v>65.099999999999994</v>
      </c>
      <c r="N38" s="125">
        <v>211.95400000000001</v>
      </c>
      <c r="O38" s="125">
        <v>0</v>
      </c>
      <c r="P38" s="125">
        <v>28.32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2019</v>
      </c>
      <c r="E39" s="127">
        <f t="shared" si="0"/>
        <v>160.32999999999998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160.32999999999998</v>
      </c>
      <c r="M39" s="127">
        <v>28.35</v>
      </c>
      <c r="N39" s="127">
        <v>131.97999999999999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2020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2019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2020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2019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hidden="1" customHeight="1" x14ac:dyDescent="0.2">
      <c r="B44" s="14" t="s">
        <v>102</v>
      </c>
      <c r="C44" s="123" t="s">
        <v>103</v>
      </c>
      <c r="D44" s="124" t="str">
        <f>$D$16</f>
        <v>Jahr 2020</v>
      </c>
      <c r="E44" s="125">
        <f t="shared" si="0"/>
        <v>0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hidden="1" customHeight="1" x14ac:dyDescent="0.2">
      <c r="B45" s="2"/>
      <c r="C45" s="119"/>
      <c r="D45" s="119" t="str">
        <f>$D$17</f>
        <v>Jahr 2019</v>
      </c>
      <c r="E45" s="127">
        <f t="shared" si="0"/>
        <v>0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2020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2019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2020</v>
      </c>
      <c r="E48" s="125">
        <f t="shared" ref="E48:E79" si="3">F48+L48</f>
        <v>452.5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452.5</v>
      </c>
      <c r="M48" s="125">
        <v>357.9</v>
      </c>
      <c r="N48" s="125">
        <v>11.5</v>
      </c>
      <c r="O48" s="125">
        <v>0</v>
      </c>
      <c r="P48" s="125">
        <v>83.100000000000009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2019</v>
      </c>
      <c r="E49" s="127">
        <f t="shared" si="3"/>
        <v>314.44400000000002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314.44400000000002</v>
      </c>
      <c r="M49" s="127">
        <v>270.34399999999999</v>
      </c>
      <c r="N49" s="127">
        <v>0</v>
      </c>
      <c r="O49" s="127">
        <v>0</v>
      </c>
      <c r="P49" s="127">
        <v>44.1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2020</v>
      </c>
      <c r="E50" s="125">
        <f t="shared" si="3"/>
        <v>68.063000000000002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68.063000000000002</v>
      </c>
      <c r="M50" s="125">
        <v>0</v>
      </c>
      <c r="N50" s="125">
        <v>60.113</v>
      </c>
      <c r="O50" s="125">
        <v>0</v>
      </c>
      <c r="P50" s="125">
        <v>7.95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2019</v>
      </c>
      <c r="E51" s="127">
        <f t="shared" si="3"/>
        <v>45.747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45.747</v>
      </c>
      <c r="M51" s="127">
        <v>0</v>
      </c>
      <c r="N51" s="127">
        <v>45.747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2020</v>
      </c>
      <c r="E52" s="125">
        <f t="shared" si="3"/>
        <v>281.81700000000001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281.81700000000001</v>
      </c>
      <c r="M52" s="125">
        <v>66.760000000000005</v>
      </c>
      <c r="N52" s="125">
        <v>136.75700000000001</v>
      </c>
      <c r="O52" s="125">
        <v>0</v>
      </c>
      <c r="P52" s="125">
        <v>78.3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2019</v>
      </c>
      <c r="E53" s="127">
        <f t="shared" si="3"/>
        <v>209.643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209.643</v>
      </c>
      <c r="M53" s="127">
        <v>71.31</v>
      </c>
      <c r="N53" s="127">
        <v>138.333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2020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2019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2020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2019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2020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2019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2020</v>
      </c>
      <c r="E60" s="125">
        <f t="shared" si="3"/>
        <v>3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3</v>
      </c>
      <c r="M60" s="125">
        <v>0</v>
      </c>
      <c r="N60" s="125">
        <v>3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2019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2020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2019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2020</v>
      </c>
      <c r="E64" s="125">
        <f t="shared" si="3"/>
        <v>92.7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92.7</v>
      </c>
      <c r="M64" s="125">
        <v>0</v>
      </c>
      <c r="N64" s="125">
        <v>92.7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2019</v>
      </c>
      <c r="E65" s="127">
        <f t="shared" si="3"/>
        <v>66.531000000000006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66.531000000000006</v>
      </c>
      <c r="M65" s="127">
        <v>0</v>
      </c>
      <c r="N65" s="127">
        <v>51.84</v>
      </c>
      <c r="O65" s="127">
        <v>0</v>
      </c>
      <c r="P65" s="127">
        <v>0</v>
      </c>
      <c r="Q65" s="127">
        <v>14.691000000000001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2020</v>
      </c>
      <c r="E66" s="125">
        <f t="shared" si="3"/>
        <v>94.18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94.18</v>
      </c>
      <c r="M66" s="125">
        <v>58.72</v>
      </c>
      <c r="N66" s="125">
        <v>35.46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2019</v>
      </c>
      <c r="E67" s="127">
        <f t="shared" si="3"/>
        <v>94.18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94.18</v>
      </c>
      <c r="M67" s="127">
        <v>58.72</v>
      </c>
      <c r="N67" s="127">
        <v>35.46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2020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2019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2020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2019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2020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2019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2020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2019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2020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2019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2020</v>
      </c>
      <c r="E78" s="125">
        <f t="shared" si="3"/>
        <v>20.605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20.605</v>
      </c>
      <c r="M78" s="125">
        <v>0</v>
      </c>
      <c r="N78" s="125">
        <v>20.605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2019</v>
      </c>
      <c r="E79" s="127">
        <f t="shared" si="3"/>
        <v>19.506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19.506</v>
      </c>
      <c r="M79" s="127">
        <v>0</v>
      </c>
      <c r="N79" s="127">
        <v>19.506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2020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2019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2020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2019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2020</v>
      </c>
      <c r="E84" s="125">
        <f t="shared" si="6"/>
        <v>129.38200000000001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129.38200000000001</v>
      </c>
      <c r="M84" s="125">
        <v>97.897999999999996</v>
      </c>
      <c r="N84" s="125">
        <v>0</v>
      </c>
      <c r="O84" s="125">
        <v>0</v>
      </c>
      <c r="P84" s="125">
        <v>31.484000000000002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2019</v>
      </c>
      <c r="E85" s="127">
        <f t="shared" si="6"/>
        <v>41.067999999999998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41.067999999999998</v>
      </c>
      <c r="M85" s="127">
        <v>41.067999999999998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2020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2019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2020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2019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2020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2019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1.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1.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22246.679</v>
      </c>
      <c r="F12" s="71">
        <v>1729.63</v>
      </c>
      <c r="G12" s="162">
        <v>229.25</v>
      </c>
      <c r="H12" s="125">
        <v>2816.7190000000001</v>
      </c>
      <c r="I12" s="125">
        <v>9376.4459999999999</v>
      </c>
      <c r="J12" s="126">
        <v>1506.5840000000001</v>
      </c>
      <c r="K12" s="162">
        <v>1656.8040000000001</v>
      </c>
      <c r="L12" s="125">
        <v>6022.6270000000004</v>
      </c>
      <c r="M12" s="125">
        <v>483.916</v>
      </c>
      <c r="N12" s="126">
        <v>154.333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22855.064000000002</v>
      </c>
      <c r="F13" s="83">
        <v>1847.97</v>
      </c>
      <c r="G13" s="166">
        <v>270.67200000000003</v>
      </c>
      <c r="H13" s="167">
        <v>3244.1109999999999</v>
      </c>
      <c r="I13" s="167">
        <v>9423.6949999999997</v>
      </c>
      <c r="J13" s="168">
        <v>1479.538</v>
      </c>
      <c r="K13" s="166">
        <v>1847.97</v>
      </c>
      <c r="L13" s="167">
        <v>5913.0119999999997</v>
      </c>
      <c r="M13" s="167">
        <v>508.98599999999999</v>
      </c>
      <c r="N13" s="168">
        <v>167.08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20991.097999999998</v>
      </c>
      <c r="F14" s="83">
        <v>1179.8499999999999</v>
      </c>
      <c r="G14" s="162">
        <v>229.25</v>
      </c>
      <c r="H14" s="125">
        <v>2816.7190000000001</v>
      </c>
      <c r="I14" s="125">
        <v>8779.1540000000005</v>
      </c>
      <c r="J14" s="126">
        <v>1421.8720000000001</v>
      </c>
      <c r="K14" s="162">
        <v>1184.2629999999999</v>
      </c>
      <c r="L14" s="125">
        <v>5979.5879999999997</v>
      </c>
      <c r="M14" s="125">
        <v>425.91899999999998</v>
      </c>
      <c r="N14" s="126">
        <v>154.333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21509.613999999998</v>
      </c>
      <c r="F15" s="83">
        <v>1326.12</v>
      </c>
      <c r="G15" s="166">
        <v>232.429</v>
      </c>
      <c r="H15" s="167">
        <v>3244.1109999999999</v>
      </c>
      <c r="I15" s="167">
        <v>8788.8330000000005</v>
      </c>
      <c r="J15" s="168">
        <v>1391.857</v>
      </c>
      <c r="K15" s="166">
        <v>1326.12</v>
      </c>
      <c r="L15" s="167">
        <v>5913.0119999999997</v>
      </c>
      <c r="M15" s="167">
        <v>446.17200000000003</v>
      </c>
      <c r="N15" s="168">
        <v>167.08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43.039000000000001</v>
      </c>
      <c r="F16" s="83">
        <v>43.039000000000001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43.039000000000001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34.200000000000003</v>
      </c>
      <c r="F20" s="83">
        <v>34.200000000000003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34.200000000000003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37.619999999999997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37.619999999999997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2020</v>
      </c>
      <c r="E26" s="161">
        <f t="shared" si="0"/>
        <v>284.79300000000001</v>
      </c>
      <c r="F26" s="83">
        <v>284.79300000000001</v>
      </c>
      <c r="G26" s="162">
        <v>0</v>
      </c>
      <c r="H26" s="125">
        <v>0</v>
      </c>
      <c r="I26" s="125">
        <v>0</v>
      </c>
      <c r="J26" s="126">
        <v>0</v>
      </c>
      <c r="K26" s="162">
        <v>284.79300000000001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302.827</v>
      </c>
      <c r="F27" s="83">
        <v>264.584</v>
      </c>
      <c r="G27" s="166">
        <v>38.243000000000002</v>
      </c>
      <c r="H27" s="167">
        <v>0</v>
      </c>
      <c r="I27" s="167">
        <v>0</v>
      </c>
      <c r="J27" s="168">
        <v>0</v>
      </c>
      <c r="K27" s="166">
        <v>264.584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2020</v>
      </c>
      <c r="E30" s="161">
        <f t="shared" si="0"/>
        <v>737.33600000000001</v>
      </c>
      <c r="F30" s="83">
        <v>161.20500000000001</v>
      </c>
      <c r="G30" s="162">
        <v>0</v>
      </c>
      <c r="H30" s="125">
        <v>0</v>
      </c>
      <c r="I30" s="125">
        <v>576.13099999999997</v>
      </c>
      <c r="J30" s="126">
        <v>0</v>
      </c>
      <c r="K30" s="162">
        <v>161.20500000000001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840.30799999999999</v>
      </c>
      <c r="F31" s="83">
        <v>231.31299999999999</v>
      </c>
      <c r="G31" s="166">
        <v>0</v>
      </c>
      <c r="H31" s="167">
        <v>0</v>
      </c>
      <c r="I31" s="167">
        <v>608.995</v>
      </c>
      <c r="J31" s="168">
        <v>0</v>
      </c>
      <c r="K31" s="166">
        <v>231.31299999999999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2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5.6360000000000001</v>
      </c>
      <c r="F44" s="83">
        <v>5.6360000000000001</v>
      </c>
      <c r="G44" s="162">
        <v>0</v>
      </c>
      <c r="H44" s="125">
        <v>0</v>
      </c>
      <c r="I44" s="125">
        <v>0</v>
      </c>
      <c r="J44" s="126">
        <v>0</v>
      </c>
      <c r="K44" s="162">
        <v>5.6360000000000001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hidden="1" customHeight="1" x14ac:dyDescent="0.2">
      <c r="B46" s="2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hidden="1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2020</v>
      </c>
      <c r="E54" s="161">
        <f t="shared" si="3"/>
        <v>23.797000000000001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23.797000000000001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25.193999999999999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25.193999999999999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2020</v>
      </c>
      <c r="E60" s="161">
        <f t="shared" si="3"/>
        <v>4</v>
      </c>
      <c r="F60" s="83">
        <v>0</v>
      </c>
      <c r="G60" s="162">
        <v>0</v>
      </c>
      <c r="H60" s="125">
        <v>0</v>
      </c>
      <c r="I60" s="125">
        <v>4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8</v>
      </c>
      <c r="F61" s="83">
        <v>0</v>
      </c>
      <c r="G61" s="166">
        <v>0</v>
      </c>
      <c r="H61" s="167">
        <v>0</v>
      </c>
      <c r="I61" s="167">
        <v>8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2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2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2020</v>
      </c>
      <c r="E78" s="161">
        <f t="shared" si="6"/>
        <v>17.161000000000001</v>
      </c>
      <c r="F78" s="83">
        <v>0</v>
      </c>
      <c r="G78" s="162">
        <v>0</v>
      </c>
      <c r="H78" s="125">
        <v>0</v>
      </c>
      <c r="I78" s="125">
        <v>17.161000000000001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17.867000000000001</v>
      </c>
      <c r="F79" s="83">
        <v>0</v>
      </c>
      <c r="G79" s="166">
        <v>0</v>
      </c>
      <c r="H79" s="167">
        <v>0</v>
      </c>
      <c r="I79" s="167">
        <v>17.867000000000001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2020</v>
      </c>
      <c r="E80" s="161">
        <f t="shared" si="6"/>
        <v>20.907</v>
      </c>
      <c r="F80" s="83">
        <v>20.907</v>
      </c>
      <c r="G80" s="162">
        <v>0</v>
      </c>
      <c r="H80" s="125">
        <v>0</v>
      </c>
      <c r="I80" s="125">
        <v>0</v>
      </c>
      <c r="J80" s="126">
        <v>0</v>
      </c>
      <c r="K80" s="162">
        <v>20.907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25.952999999999999</v>
      </c>
      <c r="F81" s="83">
        <v>25.952999999999999</v>
      </c>
      <c r="G81" s="166">
        <v>0</v>
      </c>
      <c r="H81" s="167">
        <v>0</v>
      </c>
      <c r="I81" s="167">
        <v>0</v>
      </c>
      <c r="J81" s="168">
        <v>0</v>
      </c>
      <c r="K81" s="166">
        <v>25.952999999999999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2020</v>
      </c>
      <c r="E84" s="161">
        <f t="shared" si="6"/>
        <v>84.712000000000003</v>
      </c>
      <c r="F84" s="83">
        <v>0</v>
      </c>
      <c r="G84" s="162">
        <v>0</v>
      </c>
      <c r="H84" s="125">
        <v>0</v>
      </c>
      <c r="I84" s="125">
        <v>0</v>
      </c>
      <c r="J84" s="126">
        <v>84.712000000000003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87.680999999999997</v>
      </c>
      <c r="F85" s="83">
        <v>0</v>
      </c>
      <c r="G85" s="166">
        <v>0</v>
      </c>
      <c r="H85" s="167">
        <v>0</v>
      </c>
      <c r="I85" s="167">
        <v>0</v>
      </c>
      <c r="J85" s="168">
        <v>87.680999999999997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1.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1.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0.9850000000000001</v>
      </c>
      <c r="P12" s="125">
        <v>0.91300000000000003</v>
      </c>
      <c r="Q12" s="125">
        <v>7.2000000000000008E-2</v>
      </c>
      <c r="R12" s="125">
        <v>0</v>
      </c>
      <c r="S12" s="164">
        <v>0</v>
      </c>
      <c r="T12" s="163">
        <f t="shared" ref="T12:T43" si="2">SUM(U12:X12)</f>
        <v>7.0250000000000012</v>
      </c>
      <c r="U12" s="125">
        <v>6.8420000000000014</v>
      </c>
      <c r="V12" s="125">
        <v>0.183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9.8000000000000004E-2</v>
      </c>
      <c r="P13" s="167">
        <v>0</v>
      </c>
      <c r="Q13" s="167">
        <v>9.8000000000000004E-2</v>
      </c>
      <c r="R13" s="167">
        <v>0</v>
      </c>
      <c r="S13" s="170">
        <v>0</v>
      </c>
      <c r="T13" s="169">
        <f t="shared" si="2"/>
        <v>0.27200000000000002</v>
      </c>
      <c r="U13" s="167">
        <v>0</v>
      </c>
      <c r="V13" s="167">
        <v>0.27200000000000002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7.2000000000000008E-2</v>
      </c>
      <c r="P14" s="125">
        <v>0</v>
      </c>
      <c r="Q14" s="125">
        <v>7.2000000000000008E-2</v>
      </c>
      <c r="R14" s="125">
        <v>0</v>
      </c>
      <c r="S14" s="164">
        <v>0</v>
      </c>
      <c r="T14" s="163">
        <f t="shared" si="2"/>
        <v>0.183</v>
      </c>
      <c r="U14" s="125">
        <v>0</v>
      </c>
      <c r="V14" s="125">
        <v>0.183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9.8000000000000004E-2</v>
      </c>
      <c r="P15" s="167">
        <v>0</v>
      </c>
      <c r="Q15" s="167">
        <v>9.8000000000000004E-2</v>
      </c>
      <c r="R15" s="167">
        <v>0</v>
      </c>
      <c r="S15" s="170">
        <v>0</v>
      </c>
      <c r="T15" s="169">
        <f t="shared" si="2"/>
        <v>0.27200000000000002</v>
      </c>
      <c r="U15" s="167">
        <v>0</v>
      </c>
      <c r="V15" s="167">
        <v>0.27200000000000002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2020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0.91300000000000003</v>
      </c>
      <c r="P26" s="125">
        <v>0.91300000000000003</v>
      </c>
      <c r="Q26" s="125">
        <v>0</v>
      </c>
      <c r="R26" s="125">
        <v>0</v>
      </c>
      <c r="S26" s="164">
        <v>0</v>
      </c>
      <c r="T26" s="163">
        <f t="shared" si="2"/>
        <v>6.8420000000000014</v>
      </c>
      <c r="U26" s="125">
        <v>6.8420000000000014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2020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14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hidden="1" customHeight="1" x14ac:dyDescent="0.2">
      <c r="B46" s="14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hidden="1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14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14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17" t="s">
        <v>165</v>
      </c>
      <c r="D4" s="305"/>
      <c r="E4" s="305"/>
      <c r="F4" s="305"/>
      <c r="G4" s="305"/>
      <c r="H4" s="305"/>
      <c r="I4" s="305"/>
      <c r="J4" s="90"/>
      <c r="M4" s="90"/>
    </row>
    <row r="5" spans="1:13" ht="21.75" customHeight="1" x14ac:dyDescent="0.2">
      <c r="B5" s="2"/>
      <c r="C5" s="318" t="s">
        <v>166</v>
      </c>
      <c r="D5" s="305"/>
      <c r="E5" s="305"/>
      <c r="F5" s="305"/>
      <c r="G5" s="305"/>
      <c r="H5" s="305"/>
      <c r="I5" s="305"/>
      <c r="J5" s="90"/>
      <c r="M5" s="90"/>
    </row>
    <row r="6" spans="1:13" ht="15" customHeight="1" x14ac:dyDescent="0.2">
      <c r="B6" s="2"/>
      <c r="C6" s="89" t="str">
        <f>UebInstitutQuartal</f>
        <v>1. Quartal 2020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19" t="s">
        <v>152</v>
      </c>
      <c r="I8" s="319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05"/>
      <c r="I9" s="305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05"/>
      <c r="I10" s="305"/>
    </row>
    <row r="11" spans="1:13" ht="12.75" customHeight="1" x14ac:dyDescent="0.2">
      <c r="B11" s="2"/>
      <c r="C11" s="79" t="s">
        <v>73</v>
      </c>
      <c r="D11" s="187" t="str">
        <f>AktQuartal</f>
        <v>1.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2019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2019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2020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2019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2020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2019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2020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2019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2020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2019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2020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2019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2020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2019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2020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2019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2020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2019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2020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2019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2020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2019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2020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2019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2020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2019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2020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2019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2020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2019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2020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2019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2020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2019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2020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2019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2020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2019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2020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2019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2020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2019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2020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2019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2020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2019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2020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2019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2020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2019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2020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2019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2020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2019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2020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2019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2020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2019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2020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2019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2020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2019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2020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2019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2020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2019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2020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2019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2020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2019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2020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2019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2020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2019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2020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2019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2020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2019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2020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2019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2020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2019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2020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2019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2020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2019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2020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2019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2020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2019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2020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2019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2020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2019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2020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2019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2020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2019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2020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2019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2020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2019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2020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2019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2020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2019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2020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2019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2020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2019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2020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2019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2020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2019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2020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2019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2020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2019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2020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2019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2020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2019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2020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2019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2020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2019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2020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2019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2020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2019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2020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2019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2020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2019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2020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2019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2020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2019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2020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2019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2020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2019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2020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2019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2020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2019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2020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2019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2020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2019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2020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2019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2020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2019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2020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2019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2020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2019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2020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2019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2020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2019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2020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2019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2020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2019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2020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2019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2020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2019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2020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2019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2020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2019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2020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2019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2020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2019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2020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2019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2020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2019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2020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2019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2020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2019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2020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2019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2020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2019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2020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2019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2020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2019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2020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2019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2020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2019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2020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2019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2020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2019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2020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2019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2020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2019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2020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2019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2020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2019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2020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2019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2020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2019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2020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2019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2020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2019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2020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2019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2020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2019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2020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2019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2020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2019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2020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2019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2020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2019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2020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2019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2020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2019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2020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2019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2020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2019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2020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2019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2020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2019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2020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2019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2020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2019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2020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2019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2020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2019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2020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2019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2020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2019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2020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2019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2020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2019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2020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2019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2020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2019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2020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2019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2020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2019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2020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2019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2020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2019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2020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2019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2020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2019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2020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2019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2020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2019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2020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2019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2020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2019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2020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2019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2020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2019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2020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2019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2020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2019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2020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2019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2020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2019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2020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2019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2020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2019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2020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2019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2020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2019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2020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2019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2020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2019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2020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2019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2020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2019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2020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2019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2020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2019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2020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2019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2020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2019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2020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2019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2020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2019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2020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2019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2020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2019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2020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2019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2020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2019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2020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2019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2020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2019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2020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2019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2020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2019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2020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2019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2020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2019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2020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2019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2020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2019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2020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2019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2020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2019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2020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2019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2020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2019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2020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2019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2020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2019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2020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2019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2020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2019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2020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2019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2020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2019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2020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2019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2020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2019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2020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2019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2020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2019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2020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2019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2020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2019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2020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2019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2020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2019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2020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2019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2020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2019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2020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2019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2020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2019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2020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2019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2020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2019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2020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2019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2020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2019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2020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2019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2020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2019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2020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2019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2020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2019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2020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2019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2020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2019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2020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2019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2020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2019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2020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2019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2020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2019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2020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2019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17" t="s">
        <v>346</v>
      </c>
      <c r="D4" s="305"/>
      <c r="E4" s="305"/>
      <c r="F4" s="305"/>
      <c r="G4" s="305"/>
      <c r="H4" s="90"/>
      <c r="K4" s="90"/>
    </row>
    <row r="5" spans="1:11" ht="21.75" customHeight="1" x14ac:dyDescent="0.2">
      <c r="B5" s="2"/>
      <c r="C5" s="312" t="s">
        <v>347</v>
      </c>
      <c r="D5" s="305"/>
      <c r="E5" s="305"/>
      <c r="F5" s="305"/>
      <c r="G5" s="305"/>
      <c r="H5" s="90"/>
      <c r="K5" s="90"/>
    </row>
    <row r="6" spans="1:11" ht="15" customHeight="1" x14ac:dyDescent="0.2">
      <c r="B6" s="2"/>
      <c r="C6" s="89" t="str">
        <f>UebInstitutQuartal</f>
        <v>1. Quartal 2020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19" t="s">
        <v>152</v>
      </c>
      <c r="G8" s="319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05"/>
      <c r="G9" s="305"/>
    </row>
    <row r="10" spans="1:11" ht="12.75" customHeight="1" x14ac:dyDescent="0.2">
      <c r="B10" s="2"/>
      <c r="C10" s="79"/>
      <c r="D10" s="79"/>
      <c r="E10" s="204"/>
      <c r="F10" s="305"/>
      <c r="G10" s="305"/>
    </row>
    <row r="11" spans="1:11" ht="12.75" customHeight="1" x14ac:dyDescent="0.2">
      <c r="B11" s="2"/>
      <c r="C11" s="79" t="s">
        <v>73</v>
      </c>
      <c r="D11" s="187" t="str">
        <f>AktQuartal</f>
        <v>1.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2019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2019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2020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2019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2020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2019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2020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2019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2020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2019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2020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2019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2020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2019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2020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2019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2020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2019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2020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2019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2020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2019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2020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2019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2020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2019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2020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2019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2020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2019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2020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2019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2020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2019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2020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2019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2020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2019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2020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2019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2020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2019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2020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2019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2020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2019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2020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2019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2020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2019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2020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2019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2020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2019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2020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2019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2020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2019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2020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2019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2020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2019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2020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2019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2020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2019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2020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2019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2020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2019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2020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2019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2020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2019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2020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2019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2020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2019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2020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2019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2020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2019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2020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2019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2020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2019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2020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2019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2020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2019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2020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2019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2020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2019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2020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2019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2020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2019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2020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2019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2020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2019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2020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2019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2020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2019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2020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2019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2020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2019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2020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2019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2020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2019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2020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2019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2020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2019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2020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2019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2020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2019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2020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2019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2020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2019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2020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2019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2020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2019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2020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2019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2020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2019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2020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2019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2020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2019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2020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2019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2020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2019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2020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2019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2020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2019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2020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2019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2020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2019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2020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2019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2020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2019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2020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2019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2020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2019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2020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2019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2020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2019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2020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2019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2020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2019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2020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2019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2020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2019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2020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2019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2020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2019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2020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2019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2020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2019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2020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2019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2020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2019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2020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2019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2020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2019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2020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2019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2020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2019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2020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2019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2020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2019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2020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2019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2020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2019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2020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2019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2020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2019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2020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2019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2020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2019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2020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2019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2020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2019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2020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2019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2020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2019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2020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2019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2020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2019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2020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2019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2020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2019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2020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2019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2020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2019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2020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2019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2020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2019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2020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2019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2020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2019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2020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2019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2020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2019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2020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2019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2020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2019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2020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2019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2020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2019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2020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2019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2020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2019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2020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2019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2020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2019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2020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2019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2020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2019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2020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2019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2020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2019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2020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2019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2020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2019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2020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2019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2020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2019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2020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2019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2020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2019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2020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2019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2020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2019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2020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2019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2020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2019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2020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2019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2020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2019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2020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2019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2020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2019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2020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2019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2020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2019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2020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2019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2020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2019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2020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2019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2020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2019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2020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2019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2020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2019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2020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2019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2020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2019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2020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2019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2020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2019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2020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2019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2020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2019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2020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2019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2020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2019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2020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2019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2020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2019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2020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2019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2020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2019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2020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2019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2020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2019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2020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2019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2020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2019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2020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2019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2020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2019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2020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2019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2020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2019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2020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2019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2020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2019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2020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2019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2020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2019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2020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2019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2020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2019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2020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2019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2020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2019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2020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2019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2020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2019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2020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2019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2020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2019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2020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2019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2020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2019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2020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2019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2020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2019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2020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2019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2020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2019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2020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2019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2020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2019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2020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2019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2020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2019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2020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2019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2020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2019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2020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2019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2020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2019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2020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2019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2020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2019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2020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2019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2020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2019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2020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2019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2020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2019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2020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2019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2020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2019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2020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2019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2020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2019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2020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2019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1.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351</v>
      </c>
      <c r="G9" s="321" t="s">
        <v>352</v>
      </c>
      <c r="H9" s="303"/>
      <c r="I9" s="320" t="s">
        <v>353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409</v>
      </c>
      <c r="F13" s="125">
        <v>0</v>
      </c>
      <c r="G13" s="125">
        <v>0</v>
      </c>
      <c r="H13" s="125">
        <v>0</v>
      </c>
      <c r="I13" s="164">
        <v>409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429</v>
      </c>
      <c r="F14" s="167">
        <v>0</v>
      </c>
      <c r="G14" s="167">
        <v>0</v>
      </c>
      <c r="H14" s="167">
        <v>0</v>
      </c>
      <c r="I14" s="170">
        <v>429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379</v>
      </c>
      <c r="F15" s="125">
        <v>0</v>
      </c>
      <c r="G15" s="125">
        <v>0</v>
      </c>
      <c r="H15" s="125">
        <v>0</v>
      </c>
      <c r="I15" s="164">
        <v>379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399</v>
      </c>
      <c r="F16" s="167">
        <v>0</v>
      </c>
      <c r="G16" s="167">
        <v>0</v>
      </c>
      <c r="H16" s="167">
        <v>0</v>
      </c>
      <c r="I16" s="170">
        <v>399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2015-06-07T11:22:37Z</cp:lastPrinted>
  <dcterms:created xsi:type="dcterms:W3CDTF">2004-12-14T14:06:41Z</dcterms:created>
  <dcterms:modified xsi:type="dcterms:W3CDTF">2020-04-29T06:26:28Z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33d53f7f-e564-40ba-ac31-846357cd7db4</vt:lpwstr>
  </property>
</Properties>
</file>